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C:\Users\SimphiweS\Desktop\P52-3 Excel BoQ\"/>
    </mc:Choice>
  </mc:AlternateContent>
  <xr:revisionPtr revIDLastSave="0" documentId="13_ncr:1_{02C3B7A9-FC3C-45F1-B09B-220F0BF63F38}" xr6:coauthVersionLast="47" xr6:coauthVersionMax="47" xr10:uidLastSave="{00000000-0000-0000-0000-000000000000}"/>
  <bookViews>
    <workbookView xWindow="-120" yWindow="-120" windowWidth="29040" windowHeight="15840" tabRatio="876" activeTab="4" xr2:uid="{00000000-000D-0000-FFFF-FFFF00000000}"/>
  </bookViews>
  <sheets>
    <sheet name="P34-5 BoQ" sheetId="39" r:id="rId1"/>
    <sheet name="A" sheetId="107" r:id="rId2"/>
    <sheet name="Sch F" sheetId="42" r:id="rId3"/>
    <sheet name="Sch G" sheetId="94" r:id="rId4"/>
    <sheet name="Summary" sheetId="97" r:id="rId5"/>
  </sheets>
  <definedNames>
    <definedName name="_Backfill">#REF!</definedName>
    <definedName name="_Benching">#REF!</definedName>
    <definedName name="_Brickwork">#REF!</definedName>
    <definedName name="_Clearing">#REF!</definedName>
    <definedName name="_Client1">#REF!</definedName>
    <definedName name="_Client2">#REF!</definedName>
    <definedName name="_ContractNo">#REF!</definedName>
    <definedName name="_ContractPeriod">#REF!</definedName>
    <definedName name="_Description">#REF!</definedName>
    <definedName name="_Excavation">#REF!</definedName>
    <definedName name="_Expansion">#REF!</definedName>
    <definedName name="_Formwork">#REF!</definedName>
    <definedName name="_Gabion">#REF!</definedName>
    <definedName name="_Geofabric">#REF!</definedName>
    <definedName name="_GPost">#REF!</definedName>
    <definedName name="_GRail">#REF!</definedName>
    <definedName name="_Haul">#REF!</definedName>
    <definedName name="_HaulPerMetre">#REF!</definedName>
    <definedName name="_KandC">#REF!</definedName>
    <definedName name="_Kerb">#REF!</definedName>
    <definedName name="_LabourDaily">#REF!</definedName>
    <definedName name="_LabourHours">#REF!</definedName>
    <definedName name="_LabourRate">#REF!</definedName>
    <definedName name="_Markup">#REF!</definedName>
    <definedName name="_Mesh">#REF!</definedName>
    <definedName name="_Mix">#REF!</definedName>
    <definedName name="_Place">#REF!</definedName>
    <definedName name="_Plaster">#REF!</definedName>
    <definedName name="_RoadLength">#REF!</definedName>
    <definedName name="_Roadmarkings">#REF!</definedName>
    <definedName name="_RoadstudSpc">#REF!</definedName>
    <definedName name="_Sheeting">#REF!</definedName>
    <definedName name="_Sign">#REF!</definedName>
    <definedName name="_Spread">#REF!</definedName>
    <definedName name="_Stamp">#REF!</definedName>
    <definedName name="_Subsoil">#REF!</definedName>
    <definedName name="_Summary">#REF!</definedName>
    <definedName name="_Wacker">#REF!</definedName>
    <definedName name="Page_A">#REF!</definedName>
    <definedName name="Page_D">#REF!</definedName>
    <definedName name="Page_F">#REF!</definedName>
    <definedName name="Page_G">#REF!</definedName>
    <definedName name="_xlnm.Print_Area" localSheetId="1">A!$A$2:$F$33</definedName>
    <definedName name="_xlnm.Print_Area" localSheetId="0">'P34-5 BoQ'!$A$4:$H$1432</definedName>
    <definedName name="_xlnm.Print_Area" localSheetId="2">'Sch F'!$A$3:$I$79</definedName>
    <definedName name="_xlnm.Print_Area" localSheetId="3">'Sch G'!$A$3:$I$91</definedName>
    <definedName name="_xlnm.Print_Area" localSheetId="4">Summary!$A$1:$F$24</definedName>
    <definedName name="_xlnm.Print_Titles" localSheetId="0">'P34-5 BoQ'!$6:$9</definedName>
    <definedName name="_xlnm.Print_Titles" localSheetId="2">'Sch F'!$6:$10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0" i="94" l="1"/>
  <c r="H78" i="94"/>
  <c r="F79" i="94" s="1"/>
  <c r="H79" i="94" s="1"/>
  <c r="H77" i="94"/>
  <c r="H75" i="94"/>
  <c r="H74" i="94"/>
  <c r="F76" i="94" s="1"/>
  <c r="H76" i="94" s="1"/>
  <c r="H73" i="94"/>
  <c r="H72" i="94"/>
  <c r="H71" i="94"/>
  <c r="H70" i="94"/>
  <c r="F70" i="94"/>
  <c r="H69" i="94"/>
  <c r="H68" i="94"/>
  <c r="H67" i="94"/>
  <c r="H66" i="94"/>
  <c r="H65" i="94"/>
  <c r="F64" i="94"/>
  <c r="H64" i="94" s="1"/>
  <c r="H63" i="94"/>
  <c r="H62" i="94"/>
  <c r="H61" i="94"/>
  <c r="H60" i="94"/>
  <c r="H59" i="94"/>
  <c r="H58" i="94"/>
  <c r="H57" i="94"/>
  <c r="H56" i="94"/>
  <c r="H55" i="94"/>
  <c r="H53" i="94"/>
  <c r="H52" i="94"/>
  <c r="F54" i="94" s="1"/>
  <c r="H54" i="94" s="1"/>
  <c r="H51" i="94"/>
  <c r="F50" i="94"/>
  <c r="H50" i="94" s="1"/>
  <c r="H49" i="94"/>
  <c r="H48" i="94"/>
  <c r="H47" i="94"/>
  <c r="H46" i="94"/>
  <c r="H35" i="94"/>
  <c r="H34" i="94"/>
  <c r="H33" i="94"/>
  <c r="H32" i="94"/>
  <c r="H31" i="94"/>
  <c r="H30" i="94"/>
  <c r="H29" i="94"/>
  <c r="H28" i="94"/>
  <c r="H27" i="94"/>
  <c r="H26" i="94"/>
  <c r="H25" i="94"/>
  <c r="H24" i="94"/>
  <c r="H23" i="94"/>
  <c r="H22" i="94"/>
  <c r="H21" i="94"/>
  <c r="H20" i="94"/>
  <c r="H19" i="94"/>
  <c r="H18" i="94"/>
  <c r="H17" i="94"/>
  <c r="H16" i="94"/>
  <c r="H15" i="94"/>
  <c r="H14" i="94"/>
  <c r="H13" i="94"/>
  <c r="H12" i="94"/>
  <c r="H11" i="94"/>
  <c r="H60" i="42"/>
  <c r="H59" i="42"/>
  <c r="H58" i="42"/>
  <c r="H56" i="42"/>
  <c r="H55" i="42"/>
  <c r="F57" i="42" s="1"/>
  <c r="H57" i="42" s="1"/>
  <c r="H54" i="42"/>
  <c r="H53" i="42"/>
  <c r="H52" i="42"/>
  <c r="H51" i="42"/>
  <c r="H50" i="42"/>
  <c r="H49" i="42"/>
  <c r="H48" i="42"/>
  <c r="F47" i="42"/>
  <c r="H47" i="42" s="1"/>
  <c r="H46" i="42"/>
  <c r="H45" i="42"/>
  <c r="H44" i="42"/>
  <c r="H43" i="42"/>
  <c r="H42" i="42"/>
  <c r="F41" i="42"/>
  <c r="H41" i="42" s="1"/>
  <c r="H40" i="42"/>
  <c r="H39" i="42"/>
  <c r="H38" i="42"/>
  <c r="H37" i="42"/>
  <c r="H36" i="42"/>
  <c r="H35" i="42"/>
  <c r="H34" i="42"/>
  <c r="F33" i="42"/>
  <c r="H33" i="42" s="1"/>
  <c r="H32" i="42"/>
  <c r="H31" i="42"/>
  <c r="H30" i="42"/>
  <c r="H29" i="42"/>
  <c r="H28" i="42"/>
  <c r="H26" i="42"/>
  <c r="H25" i="42"/>
  <c r="F27" i="42" s="1"/>
  <c r="H27" i="42" s="1"/>
  <c r="H24" i="42"/>
  <c r="H23" i="42"/>
  <c r="H22" i="42"/>
  <c r="H20" i="42"/>
  <c r="H19" i="42"/>
  <c r="F21" i="42" s="1"/>
  <c r="H21" i="42" s="1"/>
  <c r="H18" i="42"/>
  <c r="H17" i="42"/>
  <c r="H16" i="42"/>
  <c r="H15" i="42"/>
  <c r="H12" i="42"/>
  <c r="H11" i="42"/>
  <c r="C25" i="107"/>
  <c r="H1383" i="39"/>
  <c r="H1384" i="39"/>
  <c r="F1385" i="39" s="1"/>
  <c r="H1385" i="39" s="1"/>
  <c r="H1283" i="39"/>
  <c r="H1282" i="39"/>
  <c r="F1284" i="39" s="1"/>
  <c r="H1284" i="39" s="1"/>
  <c r="H1281" i="39"/>
  <c r="H1280" i="39"/>
  <c r="H1279" i="39"/>
  <c r="H1277" i="39"/>
  <c r="H1276" i="39"/>
  <c r="F1278" i="39" s="1"/>
  <c r="H1278" i="39" s="1"/>
  <c r="H1275" i="39"/>
  <c r="H1274" i="39"/>
  <c r="H1273" i="39"/>
  <c r="H1271" i="39"/>
  <c r="H1270" i="39"/>
  <c r="F1272" i="39" s="1"/>
  <c r="H1272" i="39" s="1"/>
  <c r="H1269" i="39"/>
  <c r="H1268" i="39"/>
  <c r="H1267" i="39"/>
  <c r="H1266" i="39"/>
  <c r="H749" i="39"/>
  <c r="H740" i="39"/>
  <c r="H738" i="39"/>
  <c r="H396" i="39"/>
  <c r="H358" i="39"/>
  <c r="H350" i="39"/>
  <c r="H349" i="39"/>
  <c r="H348" i="39"/>
  <c r="H344" i="39"/>
  <c r="H345" i="39"/>
  <c r="H346" i="39"/>
  <c r="H347" i="39"/>
  <c r="H343" i="39"/>
  <c r="H335" i="39"/>
  <c r="H312" i="39"/>
  <c r="H81" i="39"/>
  <c r="H82" i="39"/>
  <c r="H83" i="39"/>
  <c r="H84" i="39"/>
  <c r="F86" i="39" s="1"/>
  <c r="H86" i="39" s="1"/>
  <c r="H20" i="39"/>
  <c r="H16" i="39"/>
  <c r="C78" i="42"/>
  <c r="H1204" i="39"/>
  <c r="H1205" i="39"/>
  <c r="H1206" i="39"/>
  <c r="H1207" i="39"/>
  <c r="H1208" i="39"/>
  <c r="H1209" i="39"/>
  <c r="F1211" i="39" s="1"/>
  <c r="H1211" i="39" s="1"/>
  <c r="H1210" i="39"/>
  <c r="H1212" i="39"/>
  <c r="H1213" i="39"/>
  <c r="H1214" i="39"/>
  <c r="H1215" i="39"/>
  <c r="H1216" i="39"/>
  <c r="H1217" i="39"/>
  <c r="H1218" i="39"/>
  <c r="H1219" i="39"/>
  <c r="H1220" i="39"/>
  <c r="H1221" i="39"/>
  <c r="H1222" i="39"/>
  <c r="H1223" i="39"/>
  <c r="H1224" i="39"/>
  <c r="H1225" i="39"/>
  <c r="H1226" i="39"/>
  <c r="H1227" i="39"/>
  <c r="H1228" i="39"/>
  <c r="H1229" i="39"/>
  <c r="H1230" i="39"/>
  <c r="H1231" i="39"/>
  <c r="H1232" i="39"/>
  <c r="H1233" i="39"/>
  <c r="H1234" i="39"/>
  <c r="H1235" i="39"/>
  <c r="H1236" i="39"/>
  <c r="H1237" i="39"/>
  <c r="H1238" i="39"/>
  <c r="H1239" i="39"/>
  <c r="H1240" i="39"/>
  <c r="H1241" i="39"/>
  <c r="H1242" i="39"/>
  <c r="H1243" i="39"/>
  <c r="H1244" i="39"/>
  <c r="S92" i="39"/>
  <c r="H43" i="39"/>
  <c r="H36" i="39"/>
  <c r="H34" i="39"/>
  <c r="H32" i="39"/>
  <c r="H30" i="39"/>
  <c r="H26" i="39"/>
  <c r="C191" i="39"/>
  <c r="C303" i="39"/>
  <c r="C380" i="39"/>
  <c r="C442" i="39"/>
  <c r="C517" i="39"/>
  <c r="C590" i="39"/>
  <c r="C667" i="39"/>
  <c r="C722" i="39"/>
  <c r="C794" i="39"/>
  <c r="C854" i="39"/>
  <c r="C913" i="39"/>
  <c r="C970" i="39"/>
  <c r="C1030" i="39"/>
  <c r="C1088" i="39"/>
  <c r="C1140" i="39"/>
  <c r="C1431" i="39"/>
  <c r="C1312" i="39"/>
  <c r="C1256" i="39"/>
  <c r="C1198" i="39"/>
  <c r="H678" i="39"/>
  <c r="H679" i="39"/>
  <c r="H680" i="39"/>
  <c r="H681" i="39"/>
  <c r="H682" i="39"/>
  <c r="H683" i="39"/>
  <c r="H542" i="39"/>
  <c r="H544" i="39"/>
  <c r="H112" i="39"/>
  <c r="H114" i="39"/>
  <c r="H116" i="39"/>
  <c r="H118" i="39"/>
  <c r="C30" i="107"/>
  <c r="C29" i="107"/>
  <c r="C28" i="107"/>
  <c r="C27" i="107"/>
  <c r="C26" i="107"/>
  <c r="C24" i="107"/>
  <c r="C23" i="107"/>
  <c r="C22" i="107"/>
  <c r="C21" i="107"/>
  <c r="C20" i="107"/>
  <c r="C19" i="107"/>
  <c r="C18" i="107"/>
  <c r="C17" i="107"/>
  <c r="C16" i="107"/>
  <c r="C15" i="107"/>
  <c r="C14" i="107"/>
  <c r="H1381" i="39"/>
  <c r="H1380" i="39"/>
  <c r="F1382" i="39" s="1"/>
  <c r="H1382" i="39" s="1"/>
  <c r="H1379" i="39"/>
  <c r="H1378" i="39"/>
  <c r="H1377" i="39"/>
  <c r="H1375" i="39"/>
  <c r="H1374" i="39"/>
  <c r="F1376" i="39" s="1"/>
  <c r="H1376" i="39" s="1"/>
  <c r="H1373" i="39"/>
  <c r="H1372" i="39"/>
  <c r="H1371" i="39"/>
  <c r="H1369" i="39"/>
  <c r="H1368" i="39"/>
  <c r="F1370" i="39" s="1"/>
  <c r="H1370" i="39" s="1"/>
  <c r="H1367" i="39"/>
  <c r="H1366" i="39"/>
  <c r="H1365" i="39"/>
  <c r="H1364" i="39"/>
  <c r="H1363" i="39"/>
  <c r="H1362" i="39"/>
  <c r="H1361" i="39"/>
  <c r="H1359" i="39"/>
  <c r="H1358" i="39"/>
  <c r="F1360" i="39" s="1"/>
  <c r="H1360" i="39" s="1"/>
  <c r="H1357" i="39"/>
  <c r="H1355" i="39"/>
  <c r="H1353" i="39"/>
  <c r="H1352" i="39"/>
  <c r="H1351" i="39"/>
  <c r="F1348" i="39"/>
  <c r="B1348" i="39"/>
  <c r="B1345" i="39"/>
  <c r="B1431" i="39" s="1"/>
  <c r="H1344" i="39"/>
  <c r="H1343" i="39"/>
  <c r="H1342" i="39"/>
  <c r="H1341" i="39"/>
  <c r="H1340" i="39"/>
  <c r="H1339" i="39"/>
  <c r="H1338" i="39"/>
  <c r="H1337" i="39"/>
  <c r="H1336" i="39"/>
  <c r="H1335" i="39"/>
  <c r="H1334" i="39"/>
  <c r="H1333" i="39"/>
  <c r="H1332" i="39"/>
  <c r="H1331" i="39"/>
  <c r="H1330" i="39"/>
  <c r="H1329" i="39"/>
  <c r="H1328" i="39"/>
  <c r="H1327" i="39"/>
  <c r="H1326" i="39"/>
  <c r="H1325" i="39"/>
  <c r="H1324" i="39"/>
  <c r="H1323" i="39"/>
  <c r="H1322" i="39"/>
  <c r="H1321" i="39"/>
  <c r="H1320" i="39"/>
  <c r="H1319" i="39"/>
  <c r="B1312" i="39"/>
  <c r="H1311" i="39"/>
  <c r="H1310" i="39"/>
  <c r="H1309" i="39"/>
  <c r="H1307" i="39"/>
  <c r="H1306" i="39"/>
  <c r="F1308" i="39" s="1"/>
  <c r="H1308" i="39" s="1"/>
  <c r="H1305" i="39"/>
  <c r="H1304" i="39"/>
  <c r="H1303" i="39"/>
  <c r="H1302" i="39"/>
  <c r="H1301" i="39"/>
  <c r="H1300" i="39"/>
  <c r="H1299" i="39"/>
  <c r="F1298" i="39"/>
  <c r="H1298" i="39" s="1"/>
  <c r="H1297" i="39"/>
  <c r="H1296" i="39"/>
  <c r="H1295" i="39"/>
  <c r="H1294" i="39"/>
  <c r="H1293" i="39"/>
  <c r="F1292" i="39"/>
  <c r="H1292" i="39" s="1"/>
  <c r="H1291" i="39"/>
  <c r="H1290" i="39"/>
  <c r="H1289" i="39"/>
  <c r="H1288" i="39"/>
  <c r="H1287" i="39"/>
  <c r="H1286" i="39"/>
  <c r="H1285" i="39"/>
  <c r="H1263" i="39"/>
  <c r="H1262" i="39"/>
  <c r="H1261" i="39"/>
  <c r="B1256" i="39"/>
  <c r="H1255" i="39"/>
  <c r="H1254" i="39"/>
  <c r="H1253" i="39"/>
  <c r="H1252" i="39"/>
  <c r="H1251" i="39"/>
  <c r="H1250" i="39"/>
  <c r="H1249" i="39"/>
  <c r="H1248" i="39"/>
  <c r="H1247" i="39"/>
  <c r="H1246" i="39"/>
  <c r="H1245" i="39"/>
  <c r="B1198" i="39"/>
  <c r="H1197" i="39"/>
  <c r="H1196" i="39"/>
  <c r="H1195" i="39"/>
  <c r="H1194" i="39"/>
  <c r="H1193" i="39"/>
  <c r="H1192" i="39"/>
  <c r="H1191" i="39"/>
  <c r="H1190" i="39"/>
  <c r="H1189" i="39"/>
  <c r="H1188" i="39"/>
  <c r="H1187" i="39"/>
  <c r="H1186" i="39"/>
  <c r="H1185" i="39"/>
  <c r="H1184" i="39"/>
  <c r="H1183" i="39"/>
  <c r="H1182" i="39"/>
  <c r="H1181" i="39"/>
  <c r="H1180" i="39"/>
  <c r="H1179" i="39"/>
  <c r="H1178" i="39"/>
  <c r="H1177" i="39"/>
  <c r="H1176" i="39"/>
  <c r="H1175" i="39"/>
  <c r="H1174" i="39"/>
  <c r="H1173" i="39"/>
  <c r="H1172" i="39"/>
  <c r="H1171" i="39"/>
  <c r="H1170" i="39"/>
  <c r="H1169" i="39"/>
  <c r="H1168" i="39"/>
  <c r="H1167" i="39"/>
  <c r="H1166" i="39"/>
  <c r="H1165" i="39"/>
  <c r="H1164" i="39"/>
  <c r="H1163" i="39"/>
  <c r="H1162" i="39"/>
  <c r="H1161" i="39"/>
  <c r="H1160" i="39"/>
  <c r="H1159" i="39"/>
  <c r="H1158" i="39"/>
  <c r="H1157" i="39"/>
  <c r="H1156" i="39"/>
  <c r="H1155" i="39"/>
  <c r="H1154" i="39"/>
  <c r="H1153" i="39"/>
  <c r="H1152" i="39"/>
  <c r="H1151" i="39"/>
  <c r="H1150" i="39"/>
  <c r="H1149" i="39"/>
  <c r="H1148" i="39"/>
  <c r="H1147" i="39"/>
  <c r="H1146" i="39"/>
  <c r="B1140" i="39"/>
  <c r="H1139" i="39"/>
  <c r="H1138" i="39"/>
  <c r="H1137" i="39"/>
  <c r="H1117" i="39"/>
  <c r="H1116" i="39"/>
  <c r="H1115" i="39"/>
  <c r="H1114" i="39"/>
  <c r="H1113" i="39"/>
  <c r="H1109" i="39"/>
  <c r="H1108" i="39"/>
  <c r="H1107" i="39"/>
  <c r="H1105" i="39"/>
  <c r="H1104" i="39"/>
  <c r="H1103" i="39"/>
  <c r="H1102" i="39"/>
  <c r="H1101" i="39"/>
  <c r="H1100" i="39"/>
  <c r="H1096" i="39"/>
  <c r="H1095" i="39"/>
  <c r="H1094" i="39"/>
  <c r="F1091" i="39"/>
  <c r="B1088" i="39"/>
  <c r="H1087" i="39"/>
  <c r="H1086" i="39"/>
  <c r="H1085" i="39"/>
  <c r="H1084" i="39"/>
  <c r="H1083" i="39"/>
  <c r="H1082" i="39"/>
  <c r="H1081" i="39"/>
  <c r="H1080" i="39"/>
  <c r="H1079" i="39"/>
  <c r="H1078" i="39"/>
  <c r="H1077" i="39"/>
  <c r="H1076" i="39"/>
  <c r="H1075" i="39"/>
  <c r="H1074" i="39"/>
  <c r="H1073" i="39"/>
  <c r="H1072" i="39"/>
  <c r="H1071" i="39"/>
  <c r="H1070" i="39"/>
  <c r="H1069" i="39"/>
  <c r="H1068" i="39"/>
  <c r="H1067" i="39"/>
  <c r="H1066" i="39"/>
  <c r="H1065" i="39"/>
  <c r="H1064" i="39"/>
  <c r="H1063" i="39"/>
  <c r="H1062" i="39"/>
  <c r="H1061" i="39"/>
  <c r="H1060" i="39"/>
  <c r="H1059" i="39"/>
  <c r="H1058" i="39"/>
  <c r="H1057" i="39"/>
  <c r="H1056" i="39"/>
  <c r="H1055" i="39"/>
  <c r="H1054" i="39"/>
  <c r="H1053" i="39"/>
  <c r="H1052" i="39"/>
  <c r="H1051" i="39"/>
  <c r="H1050" i="39"/>
  <c r="H1049" i="39"/>
  <c r="H1048" i="39"/>
  <c r="H1047" i="39"/>
  <c r="H1046" i="39"/>
  <c r="H1043" i="39"/>
  <c r="H1042" i="39"/>
  <c r="H1041" i="39"/>
  <c r="H1040" i="39"/>
  <c r="H1039" i="39"/>
  <c r="H1038" i="39"/>
  <c r="H1037" i="39"/>
  <c r="H1036" i="39"/>
  <c r="F1033" i="39"/>
  <c r="B1030" i="39"/>
  <c r="H1029" i="39"/>
  <c r="H1028" i="39"/>
  <c r="H1027" i="39"/>
  <c r="H1026" i="39"/>
  <c r="H1025" i="39"/>
  <c r="H1024" i="39"/>
  <c r="H1023" i="39"/>
  <c r="H1022" i="39"/>
  <c r="H1021" i="39"/>
  <c r="H1020" i="39"/>
  <c r="H1019" i="39"/>
  <c r="H1018" i="39"/>
  <c r="H1017" i="39"/>
  <c r="H1016" i="39"/>
  <c r="H1015" i="39"/>
  <c r="H1014" i="39"/>
  <c r="H1013" i="39"/>
  <c r="H1012" i="39"/>
  <c r="H1011" i="39"/>
  <c r="H1010" i="39"/>
  <c r="H1009" i="39"/>
  <c r="H1008" i="39"/>
  <c r="H1007" i="39"/>
  <c r="H1006" i="39"/>
  <c r="H1005" i="39"/>
  <c r="H1004" i="39"/>
  <c r="H1003" i="39"/>
  <c r="H1002" i="39"/>
  <c r="H1001" i="39"/>
  <c r="H1000" i="39"/>
  <c r="H999" i="39"/>
  <c r="H998" i="39"/>
  <c r="H997" i="39"/>
  <c r="H996" i="39"/>
  <c r="H995" i="39"/>
  <c r="H994" i="39"/>
  <c r="H993" i="39"/>
  <c r="H992" i="39"/>
  <c r="H991" i="39"/>
  <c r="H988" i="39"/>
  <c r="H987" i="39"/>
  <c r="H986" i="39"/>
  <c r="H984" i="39"/>
  <c r="H983" i="39"/>
  <c r="H978" i="39"/>
  <c r="H977" i="39"/>
  <c r="H976" i="39"/>
  <c r="F973" i="39"/>
  <c r="B970" i="39"/>
  <c r="H969" i="39"/>
  <c r="H968" i="39"/>
  <c r="H967" i="39"/>
  <c r="H966" i="39"/>
  <c r="H965" i="39"/>
  <c r="H964" i="39"/>
  <c r="H963" i="39"/>
  <c r="H962" i="39"/>
  <c r="H961" i="39"/>
  <c r="H960" i="39"/>
  <c r="H959" i="39"/>
  <c r="H958" i="39"/>
  <c r="H957" i="39"/>
  <c r="H956" i="39"/>
  <c r="H955" i="39"/>
  <c r="H954" i="39"/>
  <c r="H953" i="39"/>
  <c r="H952" i="39"/>
  <c r="H951" i="39"/>
  <c r="H950" i="39"/>
  <c r="H949" i="39"/>
  <c r="H948" i="39"/>
  <c r="H947" i="39"/>
  <c r="H946" i="39"/>
  <c r="H945" i="39"/>
  <c r="H944" i="39"/>
  <c r="H943" i="39"/>
  <c r="H942" i="39"/>
  <c r="H941" i="39"/>
  <c r="H940" i="39"/>
  <c r="H939" i="39"/>
  <c r="H938" i="39"/>
  <c r="H937" i="39"/>
  <c r="H936" i="39"/>
  <c r="H935" i="39"/>
  <c r="H934" i="39"/>
  <c r="H933" i="39"/>
  <c r="H932" i="39"/>
  <c r="H931" i="39"/>
  <c r="H929" i="39"/>
  <c r="H927" i="39"/>
  <c r="H923" i="39"/>
  <c r="H922" i="39"/>
  <c r="H921" i="39"/>
  <c r="H920" i="39"/>
  <c r="F917" i="39"/>
  <c r="B913" i="39"/>
  <c r="H912" i="39"/>
  <c r="H911" i="39"/>
  <c r="H910" i="39"/>
  <c r="H909" i="39"/>
  <c r="H908" i="39"/>
  <c r="H907" i="39"/>
  <c r="H906" i="39"/>
  <c r="H905" i="39"/>
  <c r="H904" i="39"/>
  <c r="H903" i="39"/>
  <c r="H902" i="39"/>
  <c r="H901" i="39"/>
  <c r="H900" i="39"/>
  <c r="H899" i="39"/>
  <c r="H898" i="39"/>
  <c r="H897" i="39"/>
  <c r="H896" i="39"/>
  <c r="H895" i="39"/>
  <c r="H894" i="39"/>
  <c r="H893" i="39"/>
  <c r="H892" i="39"/>
  <c r="H891" i="39"/>
  <c r="H890" i="39"/>
  <c r="H889" i="39"/>
  <c r="H888" i="39"/>
  <c r="H887" i="39"/>
  <c r="H886" i="39"/>
  <c r="H885" i="39"/>
  <c r="H884" i="39"/>
  <c r="H883" i="39"/>
  <c r="H882" i="39"/>
  <c r="H881" i="39"/>
  <c r="H880" i="39"/>
  <c r="H879" i="39"/>
  <c r="H878" i="39"/>
  <c r="H877" i="39"/>
  <c r="H867" i="39"/>
  <c r="H865" i="39"/>
  <c r="F866" i="39" s="1"/>
  <c r="H862" i="39"/>
  <c r="H861" i="39"/>
  <c r="H860" i="39"/>
  <c r="F857" i="39"/>
  <c r="B854" i="39"/>
  <c r="H853" i="39"/>
  <c r="H852" i="39"/>
  <c r="H851" i="39"/>
  <c r="H850" i="39"/>
  <c r="H849" i="39"/>
  <c r="H848" i="39"/>
  <c r="H847" i="39"/>
  <c r="H846" i="39"/>
  <c r="H845" i="39"/>
  <c r="H844" i="39"/>
  <c r="H843" i="39"/>
  <c r="H842" i="39"/>
  <c r="H841" i="39"/>
  <c r="H840" i="39"/>
  <c r="H839" i="39"/>
  <c r="H838" i="39"/>
  <c r="H837" i="39"/>
  <c r="H836" i="39"/>
  <c r="H835" i="39"/>
  <c r="H834" i="39"/>
  <c r="H833" i="39"/>
  <c r="H832" i="39"/>
  <c r="H831" i="39"/>
  <c r="H830" i="39"/>
  <c r="H829" i="39"/>
  <c r="H828" i="39"/>
  <c r="H827" i="39"/>
  <c r="H826" i="39"/>
  <c r="H825" i="39"/>
  <c r="H824" i="39"/>
  <c r="H823" i="39"/>
  <c r="H822" i="39"/>
  <c r="H821" i="39"/>
  <c r="H820" i="39"/>
  <c r="H819" i="39"/>
  <c r="H818" i="39"/>
  <c r="H808" i="39"/>
  <c r="H807" i="39"/>
  <c r="H803" i="39"/>
  <c r="H802" i="39"/>
  <c r="H801" i="39"/>
  <c r="B798" i="39"/>
  <c r="F797" i="39"/>
  <c r="B794" i="39"/>
  <c r="H793" i="39"/>
  <c r="H792" i="39"/>
  <c r="H791" i="39"/>
  <c r="H790" i="39"/>
  <c r="H789" i="39"/>
  <c r="H788" i="39"/>
  <c r="H787" i="39"/>
  <c r="H786" i="39"/>
  <c r="H785" i="39"/>
  <c r="H784" i="39"/>
  <c r="H783" i="39"/>
  <c r="H782" i="39"/>
  <c r="H781" i="39"/>
  <c r="H780" i="39"/>
  <c r="H779" i="39"/>
  <c r="H752" i="39"/>
  <c r="H751" i="39"/>
  <c r="H750" i="39"/>
  <c r="H747" i="39"/>
  <c r="H746" i="39"/>
  <c r="H743" i="39"/>
  <c r="H737" i="39"/>
  <c r="H736" i="39"/>
  <c r="H735" i="39"/>
  <c r="H733" i="39"/>
  <c r="H730" i="39"/>
  <c r="H729" i="39"/>
  <c r="H728" i="39"/>
  <c r="F725" i="39"/>
  <c r="B722" i="39"/>
  <c r="H721" i="39"/>
  <c r="H720" i="39"/>
  <c r="H719" i="39"/>
  <c r="H718" i="39"/>
  <c r="H717" i="39"/>
  <c r="H716" i="39"/>
  <c r="H715" i="39"/>
  <c r="H714" i="39"/>
  <c r="H713" i="39"/>
  <c r="H712" i="39"/>
  <c r="H711" i="39"/>
  <c r="H710" i="39"/>
  <c r="H709" i="39"/>
  <c r="H708" i="39"/>
  <c r="H707" i="39"/>
  <c r="H706" i="39"/>
  <c r="H704" i="39"/>
  <c r="H703" i="39"/>
  <c r="H702" i="39"/>
  <c r="H701" i="39"/>
  <c r="H700" i="39"/>
  <c r="H697" i="39"/>
  <c r="H693" i="39"/>
  <c r="H692" i="39"/>
  <c r="H691" i="39"/>
  <c r="H690" i="39"/>
  <c r="H689" i="39"/>
  <c r="H688" i="39"/>
  <c r="H687" i="39"/>
  <c r="H684" i="39"/>
  <c r="H675" i="39"/>
  <c r="H674" i="39"/>
  <c r="H673" i="39"/>
  <c r="F670" i="39"/>
  <c r="B667" i="39"/>
  <c r="H666" i="39"/>
  <c r="H665" i="39"/>
  <c r="H604" i="39"/>
  <c r="H603" i="39"/>
  <c r="H601" i="39"/>
  <c r="H599" i="39"/>
  <c r="H598" i="39"/>
  <c r="H597" i="39"/>
  <c r="H596" i="39"/>
  <c r="F593" i="39"/>
  <c r="B590" i="39"/>
  <c r="H589" i="39"/>
  <c r="H582" i="39"/>
  <c r="H538" i="39"/>
  <c r="F540" i="39" s="1"/>
  <c r="H540" i="39" s="1"/>
  <c r="H534" i="39"/>
  <c r="H532" i="39"/>
  <c r="H531" i="39"/>
  <c r="F533" i="39" s="1"/>
  <c r="H533" i="39" s="1"/>
  <c r="H530" i="39"/>
  <c r="H528" i="39"/>
  <c r="H527" i="39"/>
  <c r="H526" i="39"/>
  <c r="B523" i="39"/>
  <c r="F522" i="39"/>
  <c r="B520" i="39"/>
  <c r="F519" i="39"/>
  <c r="B519" i="39"/>
  <c r="B517" i="39"/>
  <c r="H516" i="39"/>
  <c r="H509" i="39"/>
  <c r="H459" i="39"/>
  <c r="H458" i="39"/>
  <c r="H457" i="39"/>
  <c r="H455" i="39"/>
  <c r="H453" i="39"/>
  <c r="H452" i="39"/>
  <c r="H451" i="39"/>
  <c r="B448" i="39"/>
  <c r="F447" i="39"/>
  <c r="B445" i="39"/>
  <c r="F444" i="39"/>
  <c r="B444" i="39"/>
  <c r="H398" i="39"/>
  <c r="H397" i="39"/>
  <c r="H394" i="39"/>
  <c r="H393" i="39"/>
  <c r="H392" i="39"/>
  <c r="H391" i="39"/>
  <c r="H389" i="39"/>
  <c r="H388" i="39"/>
  <c r="H441" i="39"/>
  <c r="H387" i="39"/>
  <c r="B384" i="39"/>
  <c r="F383" i="39"/>
  <c r="B380" i="39"/>
  <c r="H379" i="39"/>
  <c r="H376" i="39"/>
  <c r="H374" i="39"/>
  <c r="H373" i="39"/>
  <c r="F375" i="39" s="1"/>
  <c r="H375" i="39" s="1"/>
  <c r="H372" i="39"/>
  <c r="H370" i="39"/>
  <c r="H368" i="39"/>
  <c r="H367" i="39"/>
  <c r="H365" i="39"/>
  <c r="H364" i="39"/>
  <c r="H362" i="39"/>
  <c r="H360" i="39"/>
  <c r="H357" i="39"/>
  <c r="H356" i="39"/>
  <c r="H355" i="39"/>
  <c r="H354" i="39"/>
  <c r="H353" i="39"/>
  <c r="H352" i="39"/>
  <c r="H351" i="39"/>
  <c r="H341" i="39"/>
  <c r="H340" i="39"/>
  <c r="H339" i="39"/>
  <c r="H338" i="39"/>
  <c r="H337" i="39"/>
  <c r="H336" i="39"/>
  <c r="H332" i="39"/>
  <c r="H331" i="39"/>
  <c r="H330" i="39"/>
  <c r="H329" i="39"/>
  <c r="H327" i="39"/>
  <c r="H320" i="39"/>
  <c r="H319" i="39"/>
  <c r="F321" i="39" s="1"/>
  <c r="H318" i="39"/>
  <c r="H317" i="39"/>
  <c r="H316" i="39"/>
  <c r="H315" i="39"/>
  <c r="H314" i="39"/>
  <c r="H313" i="39"/>
  <c r="H311" i="39"/>
  <c r="H310" i="39"/>
  <c r="H309" i="39"/>
  <c r="F306" i="39"/>
  <c r="H302" i="39"/>
  <c r="H300" i="39"/>
  <c r="H299" i="39"/>
  <c r="H298" i="39"/>
  <c r="H297" i="39"/>
  <c r="H295" i="39"/>
  <c r="H294" i="39"/>
  <c r="H293" i="39"/>
  <c r="H291" i="39"/>
  <c r="H290" i="39"/>
  <c r="H287" i="39"/>
  <c r="H285" i="39"/>
  <c r="H284" i="39"/>
  <c r="H283" i="39"/>
  <c r="H282" i="39"/>
  <c r="H281" i="39"/>
  <c r="H280" i="39"/>
  <c r="H278" i="39"/>
  <c r="H276" i="39"/>
  <c r="H275" i="39"/>
  <c r="F277" i="39" s="1"/>
  <c r="H277" i="39" s="1"/>
  <c r="H274" i="39"/>
  <c r="H272" i="39"/>
  <c r="H271" i="39"/>
  <c r="F273" i="39" s="1"/>
  <c r="H273" i="39" s="1"/>
  <c r="H270" i="39"/>
  <c r="H268" i="39"/>
  <c r="H267" i="39"/>
  <c r="F269" i="39" s="1"/>
  <c r="H266" i="39"/>
  <c r="H265" i="39"/>
  <c r="H264" i="39"/>
  <c r="H263" i="39"/>
  <c r="H262" i="39"/>
  <c r="H261" i="39"/>
  <c r="H260" i="39"/>
  <c r="H259" i="39"/>
  <c r="H258" i="39"/>
  <c r="H257" i="39"/>
  <c r="H256" i="39"/>
  <c r="H255" i="39"/>
  <c r="H254" i="39"/>
  <c r="H253" i="39"/>
  <c r="H252" i="39"/>
  <c r="B245" i="39"/>
  <c r="B242" i="39"/>
  <c r="B303" i="39" s="1"/>
  <c r="H241" i="39"/>
  <c r="H240" i="39"/>
  <c r="H239" i="39"/>
  <c r="H238" i="39"/>
  <c r="H237" i="39"/>
  <c r="H236" i="39"/>
  <c r="H235" i="39"/>
  <c r="H234" i="39"/>
  <c r="H233" i="39"/>
  <c r="H232" i="39"/>
  <c r="H231" i="39"/>
  <c r="H230" i="39"/>
  <c r="H229" i="39"/>
  <c r="H228" i="39"/>
  <c r="H227" i="39"/>
  <c r="H226" i="39"/>
  <c r="H225" i="39"/>
  <c r="H224" i="39"/>
  <c r="H223" i="39"/>
  <c r="H221" i="39"/>
  <c r="H220" i="39"/>
  <c r="H219" i="39"/>
  <c r="H218" i="39"/>
  <c r="H217" i="39"/>
  <c r="H216" i="39"/>
  <c r="H215" i="39"/>
  <c r="H214" i="39"/>
  <c r="H213" i="39"/>
  <c r="H211" i="39"/>
  <c r="H210" i="39"/>
  <c r="H209" i="39"/>
  <c r="H208" i="39"/>
  <c r="H206" i="39"/>
  <c r="H205" i="39"/>
  <c r="H204" i="39"/>
  <c r="H203" i="39"/>
  <c r="H202" i="39"/>
  <c r="H201" i="39"/>
  <c r="H200" i="39"/>
  <c r="H199" i="39"/>
  <c r="H198" i="39"/>
  <c r="B195" i="39"/>
  <c r="B191" i="39"/>
  <c r="H190" i="39"/>
  <c r="H119" i="39"/>
  <c r="H107" i="39"/>
  <c r="F104" i="39"/>
  <c r="R44" i="94"/>
  <c r="R43" i="94"/>
  <c r="R42" i="94"/>
  <c r="S24" i="97"/>
  <c r="H65" i="42"/>
  <c r="C13" i="107"/>
  <c r="H65" i="39"/>
  <c r="H66" i="39"/>
  <c r="H67" i="39"/>
  <c r="H68" i="39"/>
  <c r="H69" i="39"/>
  <c r="H70" i="39"/>
  <c r="H71" i="39"/>
  <c r="H72" i="39"/>
  <c r="H73" i="39"/>
  <c r="H74" i="39"/>
  <c r="H75" i="39"/>
  <c r="H76" i="39"/>
  <c r="H77" i="39"/>
  <c r="H78" i="39"/>
  <c r="H79" i="39"/>
  <c r="H80" i="39"/>
  <c r="H87" i="39"/>
  <c r="H88" i="39"/>
  <c r="H89" i="39"/>
  <c r="F91" i="39" s="1"/>
  <c r="H91" i="39" s="1"/>
  <c r="H90" i="39"/>
  <c r="H92" i="39"/>
  <c r="H58" i="39"/>
  <c r="H24" i="39"/>
  <c r="H17" i="39"/>
  <c r="H18" i="39"/>
  <c r="H21" i="39"/>
  <c r="H22" i="39"/>
  <c r="H37" i="39"/>
  <c r="H722" i="39" l="1"/>
  <c r="H794" i="39"/>
  <c r="E22" i="107" s="1"/>
  <c r="H1345" i="39"/>
  <c r="H854" i="39"/>
  <c r="E23" i="107" s="1"/>
  <c r="H970" i="39"/>
  <c r="E25" i="107" s="1"/>
  <c r="H191" i="39"/>
  <c r="E14" i="107" s="1"/>
  <c r="H269" i="39"/>
  <c r="H1088" i="39"/>
  <c r="E27" i="107" s="1"/>
  <c r="H1140" i="39"/>
  <c r="E28" i="107" s="1"/>
  <c r="H1198" i="39"/>
  <c r="E29" i="107" s="1"/>
  <c r="H1354" i="39"/>
  <c r="H1256" i="39"/>
  <c r="E30" i="107" s="1"/>
  <c r="H979" i="39"/>
  <c r="H1030" i="39" s="1"/>
  <c r="E26" i="107" s="1"/>
  <c r="H866" i="39"/>
  <c r="H913" i="39" s="1"/>
  <c r="E24" i="107" s="1"/>
  <c r="E21" i="107"/>
  <c r="H517" i="39"/>
  <c r="E18" i="107" s="1"/>
  <c r="H667" i="39"/>
  <c r="E20" i="107" s="1"/>
  <c r="H333" i="39"/>
  <c r="H242" i="39"/>
  <c r="H250" i="39" s="1"/>
  <c r="H303" i="39" s="1"/>
  <c r="H1350" i="39" l="1"/>
  <c r="C1345" i="39"/>
  <c r="H1312" i="39"/>
  <c r="E15" i="107"/>
  <c r="H101" i="39"/>
  <c r="H590" i="39"/>
  <c r="E19" i="107" s="1"/>
  <c r="F1356" i="39"/>
  <c r="H1356" i="39" s="1"/>
  <c r="H380" i="39"/>
  <c r="E16" i="107" s="1"/>
  <c r="H442" i="39"/>
  <c r="E17" i="107" s="1"/>
  <c r="H1431" i="39" l="1"/>
  <c r="H67" i="42"/>
  <c r="H75" i="42"/>
  <c r="H66" i="42"/>
  <c r="B16" i="97" l="1"/>
  <c r="H53" i="39" l="1"/>
  <c r="B2" i="97" l="1"/>
  <c r="B1" i="97"/>
  <c r="K89" i="94"/>
  <c r="K77" i="94"/>
  <c r="K76" i="94"/>
  <c r="K75" i="94"/>
  <c r="K74" i="94"/>
  <c r="K73" i="94"/>
  <c r="K72" i="94"/>
  <c r="K71" i="94"/>
  <c r="K70" i="94"/>
  <c r="K69" i="94"/>
  <c r="K68" i="94"/>
  <c r="K67" i="94"/>
  <c r="K66" i="94"/>
  <c r="K65" i="94"/>
  <c r="K64" i="94"/>
  <c r="K63" i="94"/>
  <c r="K62" i="94"/>
  <c r="K61" i="94"/>
  <c r="K60" i="94"/>
  <c r="K59" i="94"/>
  <c r="K58" i="94"/>
  <c r="K57" i="94"/>
  <c r="K56" i="94"/>
  <c r="K55" i="94"/>
  <c r="K54" i="94"/>
  <c r="K53" i="94"/>
  <c r="K52" i="94"/>
  <c r="K51" i="94"/>
  <c r="K50" i="94"/>
  <c r="K49" i="94"/>
  <c r="K48" i="94"/>
  <c r="K47" i="94"/>
  <c r="K46" i="94"/>
  <c r="K45" i="94"/>
  <c r="H45" i="94"/>
  <c r="F41" i="94"/>
  <c r="B41" i="94"/>
  <c r="B36" i="94"/>
  <c r="B90" i="94" s="1"/>
  <c r="K35" i="94"/>
  <c r="K34" i="94"/>
  <c r="K33" i="94"/>
  <c r="K32" i="94"/>
  <c r="K31" i="94"/>
  <c r="K30" i="94"/>
  <c r="K29" i="94"/>
  <c r="K28" i="94"/>
  <c r="K27" i="94"/>
  <c r="K26" i="94"/>
  <c r="K25" i="94"/>
  <c r="K24" i="94"/>
  <c r="K23" i="94"/>
  <c r="K22" i="94"/>
  <c r="K21" i="94"/>
  <c r="K20" i="94"/>
  <c r="K19" i="94"/>
  <c r="K18" i="94"/>
  <c r="K17" i="94"/>
  <c r="K16" i="94"/>
  <c r="K15" i="94"/>
  <c r="K14" i="94"/>
  <c r="K13" i="94"/>
  <c r="K12" i="94"/>
  <c r="K11" i="94"/>
  <c r="K10" i="94"/>
  <c r="H10" i="94"/>
  <c r="B4" i="94"/>
  <c r="B39" i="94" s="1"/>
  <c r="F3" i="94"/>
  <c r="F38" i="94" s="1"/>
  <c r="B3" i="94"/>
  <c r="B38" i="94" s="1"/>
  <c r="B78" i="42"/>
  <c r="H77" i="42"/>
  <c r="H76" i="42"/>
  <c r="H10" i="42"/>
  <c r="B4" i="42"/>
  <c r="F3" i="42"/>
  <c r="B3" i="42"/>
  <c r="B10" i="107"/>
  <c r="B6" i="107"/>
  <c r="B3" i="107"/>
  <c r="B2" i="107"/>
  <c r="C1" i="107"/>
  <c r="B98" i="39"/>
  <c r="H97" i="39"/>
  <c r="H96" i="39"/>
  <c r="H63" i="39"/>
  <c r="H62" i="39"/>
  <c r="H61" i="39"/>
  <c r="H60" i="39"/>
  <c r="H59" i="39"/>
  <c r="H56" i="39"/>
  <c r="H55" i="39"/>
  <c r="F57" i="39" s="1"/>
  <c r="H57" i="39" s="1"/>
  <c r="H50" i="39"/>
  <c r="H48" i="39"/>
  <c r="H46" i="39"/>
  <c r="H45" i="39"/>
  <c r="H44" i="39"/>
  <c r="H42" i="39"/>
  <c r="H40" i="39"/>
  <c r="H39" i="39"/>
  <c r="F41" i="39" s="1"/>
  <c r="H41" i="39" s="1"/>
  <c r="H38" i="39"/>
  <c r="H14" i="39"/>
  <c r="H13" i="39"/>
  <c r="H12" i="39"/>
  <c r="H11" i="39"/>
  <c r="H10" i="39"/>
  <c r="H9" i="39"/>
  <c r="F6" i="39"/>
  <c r="F245" i="39" s="1"/>
  <c r="E9" i="97" l="1"/>
  <c r="B7" i="42"/>
  <c r="B246" i="39"/>
  <c r="F1" i="97"/>
  <c r="H78" i="42"/>
  <c r="H47" i="39"/>
  <c r="H49" i="39" s="1"/>
  <c r="H36" i="94"/>
  <c r="H44" i="94" s="1"/>
  <c r="K36" i="94"/>
  <c r="K44" i="94" s="1"/>
  <c r="K90" i="94" s="1"/>
  <c r="K1" i="94" s="1"/>
  <c r="B7" i="94"/>
  <c r="B42" i="94" s="1"/>
  <c r="F2" i="107"/>
  <c r="H1" i="42" l="1"/>
  <c r="E10" i="97"/>
  <c r="H98" i="39"/>
  <c r="E13" i="107" l="1"/>
  <c r="C98" i="39" l="1"/>
  <c r="E32" i="107" l="1"/>
  <c r="E8" i="97" s="1"/>
  <c r="H32" i="107" l="1"/>
  <c r="H33" i="107" s="1"/>
  <c r="E1" i="107"/>
  <c r="N50" i="94" l="1"/>
  <c r="H1" i="94" l="1"/>
  <c r="C36" i="94" s="1"/>
  <c r="C90" i="94" s="1"/>
  <c r="E11" i="97"/>
  <c r="E13" i="97" l="1"/>
  <c r="E14" i="97" s="1"/>
  <c r="E15" i="97" l="1"/>
  <c r="E16" i="97" l="1"/>
  <c r="E17" i="97" s="1"/>
  <c r="E18" i="97" s="1"/>
  <c r="E19" i="97" s="1"/>
  <c r="H22" i="97" l="1"/>
  <c r="B593" i="39"/>
  <c r="B522" i="39"/>
  <c r="B306" i="39"/>
  <c r="B447" i="39"/>
  <c r="B383" i="39"/>
</calcChain>
</file>

<file path=xl/sharedStrings.xml><?xml version="1.0" encoding="utf-8"?>
<sst xmlns="http://schemas.openxmlformats.org/spreadsheetml/2006/main" count="1007" uniqueCount="514">
  <si>
    <t>CONTRACT NUMBER: ZNB01543/00000/00/HOD/INF/22T</t>
  </si>
  <si>
    <t>ITEM No</t>
  </si>
  <si>
    <t>DESCRIPTION</t>
  </si>
  <si>
    <t>UNIT</t>
  </si>
  <si>
    <t>LI</t>
  </si>
  <si>
    <t>QUANTITY</t>
  </si>
  <si>
    <t>RATE</t>
  </si>
  <si>
    <t>AMOUNT</t>
  </si>
  <si>
    <t>SCHEDULE A: ROADWORKS</t>
  </si>
  <si>
    <t>ITEM NO</t>
  </si>
  <si>
    <t>1.2</t>
  </si>
  <si>
    <t>GENERAL REQUIREMENTS AND PAYMENTS</t>
  </si>
  <si>
    <t>C1.2.1</t>
  </si>
  <si>
    <t>Environmental Management</t>
  </si>
  <si>
    <t>C1.2.1.1</t>
  </si>
  <si>
    <t>Monitoring of compliance with and reporting on the EMP</t>
  </si>
  <si>
    <t xml:space="preserve">Month </t>
  </si>
  <si>
    <t>C1.2.2</t>
  </si>
  <si>
    <t>Programming and Reporting</t>
  </si>
  <si>
    <t>C1.2.2.4</t>
  </si>
  <si>
    <t>Submission of a scheme 2  Full Programme</t>
  </si>
  <si>
    <t>L/Sum</t>
  </si>
  <si>
    <t>C1.2.2.5</t>
  </si>
  <si>
    <t>Reviewing and updating scheme 2 Programme every month</t>
  </si>
  <si>
    <t>Month</t>
  </si>
  <si>
    <t>C1.2.2.6</t>
  </si>
  <si>
    <t>Preparation and submission of all information and reports specified in the Contract Document</t>
  </si>
  <si>
    <t>C1.2.3</t>
  </si>
  <si>
    <t>Routine and maintenance of existing public  roads within the site of the works or other public roads outside the site of work which are used as detour</t>
  </si>
  <si>
    <t>C1.2.3.1</t>
  </si>
  <si>
    <t>Grass cutting</t>
  </si>
  <si>
    <t>ha</t>
  </si>
  <si>
    <t>C1.2.3.2</t>
  </si>
  <si>
    <t>Drain Cleaning</t>
  </si>
  <si>
    <t>km</t>
  </si>
  <si>
    <t>C1.2.3.3</t>
  </si>
  <si>
    <t>Cleaning out culverts</t>
  </si>
  <si>
    <t>m³</t>
  </si>
  <si>
    <t>C1.2.3.4</t>
  </si>
  <si>
    <t>Collection of rubbish/litter</t>
  </si>
  <si>
    <t>C1.2.3.11</t>
  </si>
  <si>
    <t>Other road maintenance work ordered by the engineer</t>
  </si>
  <si>
    <t>P/Sum</t>
  </si>
  <si>
    <t>C1.2.3.12</t>
  </si>
  <si>
    <t>(b) Handling costs and profit in respect of subitem 1.2.3.11</t>
  </si>
  <si>
    <t>%</t>
  </si>
  <si>
    <t>C1.2.4</t>
  </si>
  <si>
    <t>Stakeholder Liaison</t>
  </si>
  <si>
    <t>C1.2.5</t>
  </si>
  <si>
    <t>Safety</t>
  </si>
  <si>
    <t>C1.2.5.1</t>
  </si>
  <si>
    <t>Health &amp; safety plan</t>
  </si>
  <si>
    <t>P/sum</t>
  </si>
  <si>
    <t>C1.2.5.2</t>
  </si>
  <si>
    <t>Implementation of Health &amp; safety plan</t>
  </si>
  <si>
    <t>C1.2.6</t>
  </si>
  <si>
    <t>Work adjacent to properties</t>
  </si>
  <si>
    <t>C1.2.6.1</t>
  </si>
  <si>
    <t>Survey of adjacent properties</t>
  </si>
  <si>
    <t>No</t>
  </si>
  <si>
    <t>C1.2.6.2</t>
  </si>
  <si>
    <t>Preventive and/ or mitigation measures</t>
  </si>
  <si>
    <t>Prov/Sum</t>
  </si>
  <si>
    <t>C1.2.6.3</t>
  </si>
  <si>
    <t xml:space="preserve"> Handling costs and profit in respect of subitem 1.2.6.2</t>
  </si>
  <si>
    <t>C1.2.8</t>
  </si>
  <si>
    <t>Dayworks</t>
  </si>
  <si>
    <t>C1.2.8.1</t>
  </si>
  <si>
    <t>(a) Unskilled labourer</t>
  </si>
  <si>
    <t>hr</t>
  </si>
  <si>
    <t>(b) Skilled labourer</t>
  </si>
  <si>
    <t>C1.2.8.2</t>
  </si>
  <si>
    <t>Construction equipment</t>
  </si>
  <si>
    <t>(a) Motor grader G40</t>
  </si>
  <si>
    <t>(b) Vibratory Roller</t>
  </si>
  <si>
    <t>(d) Front end loader backhoe</t>
  </si>
  <si>
    <t>(h) Other equipment (Pedestrain roller)</t>
  </si>
  <si>
    <t>C1.2.8.3</t>
  </si>
  <si>
    <t>Vehicles</t>
  </si>
  <si>
    <t>(b) Flatbed truck 8t</t>
  </si>
  <si>
    <t>(c ) Dump truck</t>
  </si>
  <si>
    <t>PSC 1.2.10</t>
  </si>
  <si>
    <t>Community Participation</t>
  </si>
  <si>
    <t>(a) Cost for community participation (PLC &amp; CLO)</t>
  </si>
  <si>
    <t>(b) Contractor's handling cost profit and all other charges in respect of item C1.2.8.4(a)</t>
  </si>
  <si>
    <t>Total Carried Forward to Summary</t>
  </si>
  <si>
    <t>Pages:</t>
  </si>
  <si>
    <t>1.3</t>
  </si>
  <si>
    <t>CONTRACTOR'S ESTABLISHMENT ON SITE AND GENERAL OBLIGATIONS</t>
  </si>
  <si>
    <t/>
  </si>
  <si>
    <t>C1.3.1</t>
  </si>
  <si>
    <t>The Contractor's general obligations:</t>
  </si>
  <si>
    <t>C1.3.1.1</t>
  </si>
  <si>
    <t>(a) Fixed obligations</t>
  </si>
  <si>
    <t>Sum</t>
  </si>
  <si>
    <t>C1.3.1.2</t>
  </si>
  <si>
    <t>(b) Value-related obligations</t>
  </si>
  <si>
    <t>C1.3.1.3</t>
  </si>
  <si>
    <t>(c) Time-related obligations</t>
  </si>
  <si>
    <t>month</t>
  </si>
  <si>
    <t>C1.3.2</t>
  </si>
  <si>
    <t>Contract sign boards</t>
  </si>
  <si>
    <t>m²</t>
  </si>
  <si>
    <t>SECTION 1400</t>
  </si>
  <si>
    <t>1.4</t>
  </si>
  <si>
    <t>FACILITIES FOR THE ENGINEER</t>
  </si>
  <si>
    <t>C1.4.1.1</t>
  </si>
  <si>
    <t>Offices and conference room:</t>
  </si>
  <si>
    <t>C1.4.1.6</t>
  </si>
  <si>
    <t>Car ports</t>
  </si>
  <si>
    <t>C1.4.1.7</t>
  </si>
  <si>
    <t>Ablution unit</t>
  </si>
  <si>
    <t>C1.4.1.9</t>
  </si>
  <si>
    <t>Kitchen unit</t>
  </si>
  <si>
    <t>C1.4.2</t>
  </si>
  <si>
    <t>Items measured by area</t>
  </si>
  <si>
    <t>C1.4.2.9</t>
  </si>
  <si>
    <t>White boards</t>
  </si>
  <si>
    <r>
      <t>m</t>
    </r>
    <r>
      <rPr>
        <sz val="9"/>
        <color theme="1"/>
        <rFont val="Calibri"/>
        <family val="2"/>
      </rPr>
      <t>²</t>
    </r>
  </si>
  <si>
    <t>C1.4.2.11</t>
  </si>
  <si>
    <t>Galvanised wire mesh fence 1.8m high with 2.0m x1.8m storeroom gate with padlock</t>
  </si>
  <si>
    <t>C1.4.3</t>
  </si>
  <si>
    <t>Items measured by numbers</t>
  </si>
  <si>
    <t>C1.4.3.1</t>
  </si>
  <si>
    <t>Office swivel chairs</t>
  </si>
  <si>
    <t>No.</t>
  </si>
  <si>
    <t>C1.4.3.2</t>
  </si>
  <si>
    <t>Office chair</t>
  </si>
  <si>
    <t>C1.4.3.3</t>
  </si>
  <si>
    <t>Office desk with 3 drawers</t>
  </si>
  <si>
    <t>C1.4.3.8</t>
  </si>
  <si>
    <t>Conference table (7.5m x2.0m)</t>
  </si>
  <si>
    <t>C1.4.3.11</t>
  </si>
  <si>
    <t>General purpose steel cabinet with shelves lockup</t>
  </si>
  <si>
    <t>C1.4.3.13</t>
  </si>
  <si>
    <t>220/250 volt power outlet pug point</t>
  </si>
  <si>
    <t>C1.4.3.15</t>
  </si>
  <si>
    <t>Single 1 500mm,58-watt fluorescent tube ceiling light</t>
  </si>
  <si>
    <t>C1.4.3.23</t>
  </si>
  <si>
    <t>Fire extinguisher 9,0kg dry powder type</t>
  </si>
  <si>
    <t>C1.4.3.24</t>
  </si>
  <si>
    <t>Air conditioning unit</t>
  </si>
  <si>
    <t>C1.4.3.27</t>
  </si>
  <si>
    <t>Waste paper basket</t>
  </si>
  <si>
    <t>C1.4.3.28</t>
  </si>
  <si>
    <t>UPS/ Voltage stabiliser (2hrs rating)</t>
  </si>
  <si>
    <t>C1.4.3.29</t>
  </si>
  <si>
    <t>A3/A4 colour printer, copier, scanner</t>
  </si>
  <si>
    <t>C1.4.3.30</t>
  </si>
  <si>
    <t>A4 colour printer, copier , scanner</t>
  </si>
  <si>
    <t>TOTAL CARRIED TO NEXT PAGE</t>
  </si>
  <si>
    <t>Brought forward</t>
  </si>
  <si>
    <t>C1.4.3.31</t>
  </si>
  <si>
    <t>Rain guage</t>
  </si>
  <si>
    <t>C1.4.3.32</t>
  </si>
  <si>
    <t xml:space="preserve"> Maximum/minimum atmospheric temperature gauge</t>
  </si>
  <si>
    <t>C1.4.3.33</t>
  </si>
  <si>
    <t xml:space="preserve"> Digital thermometer/ for surface temperature measurement</t>
  </si>
  <si>
    <t>C1.4.3.35</t>
  </si>
  <si>
    <t xml:space="preserve"> 3 m aluminium straight edge complete with aluminium measuring wedges</t>
  </si>
  <si>
    <t>C1.4.3.36</t>
  </si>
  <si>
    <t>Measuring wheel</t>
  </si>
  <si>
    <t>C1.4.3.37</t>
  </si>
  <si>
    <t>First aid kit</t>
  </si>
  <si>
    <t>C1.4.4.</t>
  </si>
  <si>
    <t xml:space="preserve"> Prime-cost items &amp; items paid for in a lump sum: </t>
  </si>
  <si>
    <t>C1.4.4.5</t>
  </si>
  <si>
    <t>The provision of internet connectivity and wifi data for Engineer's site staff</t>
  </si>
  <si>
    <t>PC sum</t>
  </si>
  <si>
    <t>C1.4.4.6</t>
  </si>
  <si>
    <t xml:space="preserve"> Handling costs &amp; profit in respect of subitem C1.4.4.5</t>
  </si>
  <si>
    <t>C1.4.4.7</t>
  </si>
  <si>
    <t>The provision of paper and ink for combination colour orinter/copier/scanner</t>
  </si>
  <si>
    <t>C1.4.4.8</t>
  </si>
  <si>
    <t xml:space="preserve"> Handling costs &amp; profit in respect of subitem C1.4.4.8</t>
  </si>
  <si>
    <t>C1.4.4.9</t>
  </si>
  <si>
    <t>The provision of complete 220/250-volt single phase electrical power installation, including all poles insulator wiring switchboards, main connection meter etc</t>
  </si>
  <si>
    <t>C1.4.4.10</t>
  </si>
  <si>
    <t xml:space="preserve"> Handling costs &amp; profit in respect of subitem C1.4.4.9</t>
  </si>
  <si>
    <t>C1.4.5</t>
  </si>
  <si>
    <t>Services at site offices, laboratories and site accommodation</t>
  </si>
  <si>
    <t>C1.4.5.1</t>
  </si>
  <si>
    <t>Fixed costs</t>
  </si>
  <si>
    <t xml:space="preserve">L/Sum </t>
  </si>
  <si>
    <t>C1.4.5.2</t>
  </si>
  <si>
    <t>Running costs</t>
  </si>
  <si>
    <t>C1.4.6</t>
  </si>
  <si>
    <t>Office Staff</t>
  </si>
  <si>
    <t>C1.4.6.2</t>
  </si>
  <si>
    <t>Technical assistant sourced with the area</t>
  </si>
  <si>
    <t>C1.4.7</t>
  </si>
  <si>
    <t>Site inspection transport</t>
  </si>
  <si>
    <t>C1.4.7.1</t>
  </si>
  <si>
    <t>Provision of a bus, mini-bus or combi van for site inspection purpose (22-seater mini bus as instructed by engineer)</t>
  </si>
  <si>
    <t>per day</t>
  </si>
  <si>
    <t>C1.4.7.2</t>
  </si>
  <si>
    <t>Travel on site as per item C1.4.7.1</t>
  </si>
  <si>
    <t>C1.4.8</t>
  </si>
  <si>
    <t>Site security measures for the Engineer's facilities</t>
  </si>
  <si>
    <t>C1.4.8.1</t>
  </si>
  <si>
    <t>Supply and installation of all required security measures at the Engineer's site offices and laboratories</t>
  </si>
  <si>
    <t>(ii) Handling costs &amp; profit in respect of subitem B14.08(e)(i)</t>
  </si>
  <si>
    <t>C1.4.8.2</t>
  </si>
  <si>
    <t>Provision of security guards/ watchmen and an armed response service at the Engineer's site offices and laboratories</t>
  </si>
  <si>
    <t>C1.5</t>
  </si>
  <si>
    <t>ACCOMMODATION OF TRAFFIC</t>
  </si>
  <si>
    <t>Accommodating traffic &amp; maintain deviations</t>
  </si>
  <si>
    <r>
      <t>m</t>
    </r>
    <r>
      <rPr>
        <sz val="9"/>
        <rFont val="Calibri"/>
        <family val="2"/>
      </rPr>
      <t>³</t>
    </r>
  </si>
  <si>
    <t>C1.5.5.10</t>
  </si>
  <si>
    <t>Watering of temporary deviations and existing roads used as detours</t>
  </si>
  <si>
    <t>kl</t>
  </si>
  <si>
    <t>C1.5.5.11</t>
  </si>
  <si>
    <t>Other road mintainance work ordered by the engineer</t>
  </si>
  <si>
    <t>C1.5.5.12</t>
  </si>
  <si>
    <t>Handling cost, profit and all other charges in respect of item C1.5.5.11</t>
  </si>
  <si>
    <t>C1.5.7</t>
  </si>
  <si>
    <t>Temporary traffic control facilities</t>
  </si>
  <si>
    <t>C1.5.7.1</t>
  </si>
  <si>
    <t>Delineators including mounting bases and ballast</t>
  </si>
  <si>
    <t>(a) Single sided</t>
  </si>
  <si>
    <t>b) Double  sided</t>
  </si>
  <si>
    <t>c) Traffic cones, minimum height 750mm</t>
  </si>
  <si>
    <t>C1.5.7.3</t>
  </si>
  <si>
    <t>(a) Flagmen</t>
  </si>
  <si>
    <t>man-day</t>
  </si>
  <si>
    <t>C1.5.7.5</t>
  </si>
  <si>
    <t>Provision of illuminated traffic signs</t>
  </si>
  <si>
    <t>a) Illuminated road sign R-TR 600mm</t>
  </si>
  <si>
    <t>d)Illuminated road sign TW series</t>
  </si>
  <si>
    <t>C1.5.7.7</t>
  </si>
  <si>
    <t>Traffic calming devices</t>
  </si>
  <si>
    <t>a) 25mm highx100mm wide asphalt rumble</t>
  </si>
  <si>
    <t>m</t>
  </si>
  <si>
    <t>c) 150mm high x3m wide asphalt speed control buhumps</t>
  </si>
  <si>
    <t>C1.5.7.9</t>
  </si>
  <si>
    <t>Cleaning of traffic control facilities</t>
  </si>
  <si>
    <t>C1.5.8</t>
  </si>
  <si>
    <t>Traffic safety officer</t>
  </si>
  <si>
    <t>C1.5.9</t>
  </si>
  <si>
    <t>Traffic safety vehicle</t>
  </si>
  <si>
    <t>C1.5.11</t>
  </si>
  <si>
    <t>Provision of safety equipment for visitors</t>
  </si>
  <si>
    <t>C1.5.11.1</t>
  </si>
  <si>
    <t>Provision of reflective safety vest</t>
  </si>
  <si>
    <t>C1.5.12</t>
  </si>
  <si>
    <t>Additional traffic accommodation facilities ordered by Engineer</t>
  </si>
  <si>
    <t>C1.5.12.1</t>
  </si>
  <si>
    <t>Provision of additional traffic accommodation facilities ordered by Engineer</t>
  </si>
  <si>
    <t>C1.5.12.2</t>
  </si>
  <si>
    <t>Handling cost profit and all other charges in respect of item C1.5.12.1</t>
  </si>
  <si>
    <t>CLEARING AND GRUBBING</t>
  </si>
  <si>
    <t>C1.6.1</t>
  </si>
  <si>
    <t xml:space="preserve">Clearing </t>
  </si>
  <si>
    <t>C1.6.1.1</t>
  </si>
  <si>
    <t>Clearing with machines and some hand labour where necessary</t>
  </si>
  <si>
    <t>C1.6.1.2</t>
  </si>
  <si>
    <t>Clearing with hand labour only when labour enhanced work is specified</t>
  </si>
  <si>
    <t>C1.6</t>
  </si>
  <si>
    <t>LOADING &amp; HAULING</t>
  </si>
  <si>
    <t>C1.7.1</t>
  </si>
  <si>
    <t xml:space="preserve">Loading </t>
  </si>
  <si>
    <t>C1.7.2.1</t>
  </si>
  <si>
    <t>Material for use in the works and off loading it on site of the works</t>
  </si>
  <si>
    <t>a) Soil, gravel, crushed stone and pavement layer material</t>
  </si>
  <si>
    <r>
      <t>m</t>
    </r>
    <r>
      <rPr>
        <sz val="9"/>
        <rFont val="Calibri"/>
        <family val="2"/>
      </rPr>
      <t>³</t>
    </r>
    <r>
      <rPr>
        <sz val="9"/>
        <rFont val="Arial"/>
        <family val="2"/>
      </rPr>
      <t>-km</t>
    </r>
  </si>
  <si>
    <t>GENERAL REQUIREMENTS AND TRENCHING FOR SERVICES</t>
  </si>
  <si>
    <t>C2.1.1</t>
  </si>
  <si>
    <t>Location, identification and relocation of existing services ( Irrigation sysstem at km18.760 and main waterline</t>
  </si>
  <si>
    <t>C2.1.1.4</t>
  </si>
  <si>
    <t>Permanent service relocation or protection work by contractor</t>
  </si>
  <si>
    <t>PC/Sum</t>
  </si>
  <si>
    <t>C2.1.1.5</t>
  </si>
  <si>
    <t>Handling cost and profit  in respect of item C2.1.1.4</t>
  </si>
  <si>
    <t>C2.1.2</t>
  </si>
  <si>
    <t>Existing services detention and verification</t>
  </si>
  <si>
    <t>C2.1.2.3</t>
  </si>
  <si>
    <t>Survey to verify existing service positions</t>
  </si>
  <si>
    <t>C2.1.2.4</t>
  </si>
  <si>
    <t>Handling cost and profit  in respect of item C2.1.2.3</t>
  </si>
  <si>
    <t>C2.1.2.5</t>
  </si>
  <si>
    <t>Using hand excavation to locate, expose and verify services</t>
  </si>
  <si>
    <t>C2.1.3</t>
  </si>
  <si>
    <t>Obtaining construction or workpermit</t>
  </si>
  <si>
    <t>C3.1</t>
  </si>
  <si>
    <t>DRAINS</t>
  </si>
  <si>
    <t>C3.1.1</t>
  </si>
  <si>
    <t>Excavation for open drains:</t>
  </si>
  <si>
    <t>C3.1.1.1</t>
  </si>
  <si>
    <t>(a) Excavating all material situated within the following depth ranges below the surface level:</t>
  </si>
  <si>
    <t>(i) 0 m up to 1,5 m</t>
  </si>
  <si>
    <t>C4.1</t>
  </si>
  <si>
    <t>BORROW MATERIALS</t>
  </si>
  <si>
    <t>C4.1.12</t>
  </si>
  <si>
    <t>Stockpiling the material</t>
  </si>
  <si>
    <t>4.1.12.2</t>
  </si>
  <si>
    <t>Material directly from excavation</t>
  </si>
  <si>
    <t>C4.1.15</t>
  </si>
  <si>
    <t>Shaping and finishing off the borrowpit, quarries and stockpile sites</t>
  </si>
  <si>
    <t>b) Stockpile sites</t>
  </si>
  <si>
    <t>Widening of existing cuttings</t>
  </si>
  <si>
    <t>C4.4</t>
  </si>
  <si>
    <t>COMMERCIAL MATERIALS</t>
  </si>
  <si>
    <t>C4.4.2</t>
  </si>
  <si>
    <t>Commercial material identified by the contractor from commercial, private, or other non commercial supplier commercial source</t>
  </si>
  <si>
    <t>C4.4.2.1</t>
  </si>
  <si>
    <t>Pavement layer material</t>
  </si>
  <si>
    <t>C4.3.6</t>
  </si>
  <si>
    <t>b) Type G2 Material</t>
  </si>
  <si>
    <t>C4.5</t>
  </si>
  <si>
    <t>ALTERNATIVE MATERIALS</t>
  </si>
  <si>
    <t>C4.5.1</t>
  </si>
  <si>
    <t>Additional material investigations</t>
  </si>
  <si>
    <t>C4.5.1.1</t>
  </si>
  <si>
    <t>Cost of sampling and laboratory test</t>
  </si>
  <si>
    <t>C4.5.1.2</t>
  </si>
  <si>
    <t>Contractor's handling cost, profit in respect of item C4.5.1.1</t>
  </si>
  <si>
    <r>
      <t>m</t>
    </r>
    <r>
      <rPr>
        <sz val="9"/>
        <rFont val="Calibri"/>
        <family val="2"/>
      </rPr>
      <t>²</t>
    </r>
  </si>
  <si>
    <t>C5.3</t>
  </si>
  <si>
    <t>ROAD PAVEMENT LAYERS</t>
  </si>
  <si>
    <t>C5.3.1</t>
  </si>
  <si>
    <t>Compiling and implementing M&amp;U plans for the construction of all the pavement layers</t>
  </si>
  <si>
    <t>C5.3.2</t>
  </si>
  <si>
    <t>Construction of pavement layers</t>
  </si>
  <si>
    <t>C5.3.2.1</t>
  </si>
  <si>
    <t>Construction of layers using conventional construction methods</t>
  </si>
  <si>
    <t>h) gravel wearing course layer( layer thickness of 150mm compacted to 95%</t>
  </si>
  <si>
    <t>1) Upper subbase gravel layer( chemmical stabilize layer thickness of 200mm compacted to 97%</t>
  </si>
  <si>
    <t>C5.4</t>
  </si>
  <si>
    <t>STABILIZATION</t>
  </si>
  <si>
    <t>C5.4.2.1</t>
  </si>
  <si>
    <t>Chemical stabilization (200mm layer thickness subbase layer to be stabilised)</t>
  </si>
  <si>
    <t>C5.4.5</t>
  </si>
  <si>
    <t>Cementitious stabilizing agents for pavement layers</t>
  </si>
  <si>
    <t>C5.4.5.2</t>
  </si>
  <si>
    <t>Additional of cementitious stabilization agents (NPC cement for pavement layer and spreading the agent using bags and labour enhancement methods</t>
  </si>
  <si>
    <t>a) Cement (NPC</t>
  </si>
  <si>
    <t>t</t>
  </si>
  <si>
    <t>b) Lime</t>
  </si>
  <si>
    <t>C5.4.10</t>
  </si>
  <si>
    <t>Provision and application of water for curing</t>
  </si>
  <si>
    <t>C8.1</t>
  </si>
  <si>
    <t>PRIME COAT</t>
  </si>
  <si>
    <t>C8.1.1</t>
  </si>
  <si>
    <t>Prime coat:</t>
  </si>
  <si>
    <t>C8.1.1.2</t>
  </si>
  <si>
    <t>(c) MC-30 cut-back bitumen</t>
  </si>
  <si>
    <t>l</t>
  </si>
  <si>
    <t>C8.1.2</t>
  </si>
  <si>
    <t>Aggregate for blinding</t>
  </si>
  <si>
    <t>C8.1.2.2</t>
  </si>
  <si>
    <t>Crusher sand</t>
  </si>
  <si>
    <t>C8.1.3</t>
  </si>
  <si>
    <t>Extra over item C8.1.1 for applying the prime coat in areas accessible only to hand held equipment</t>
  </si>
  <si>
    <t>C9.1</t>
  </si>
  <si>
    <t>ASPHALT LAYER</t>
  </si>
  <si>
    <t>9.1.1</t>
  </si>
  <si>
    <t>Asphalt mix designs</t>
  </si>
  <si>
    <t>9.1.3</t>
  </si>
  <si>
    <t>Application of bond coat</t>
  </si>
  <si>
    <t>9.1.3.1</t>
  </si>
  <si>
    <t>(b) Tack coat of 30% stable-grade emulsion</t>
  </si>
  <si>
    <t>litre</t>
  </si>
  <si>
    <t>9.1.5</t>
  </si>
  <si>
    <t xml:space="preserve">Asphalt surfacing
</t>
  </si>
  <si>
    <t>9.1.5.2</t>
  </si>
  <si>
    <t>New construction</t>
  </si>
  <si>
    <t>(a) Stone skeletal mix-continuously graded as defined (40mm layer thickness 80/100 pen bitumen and 10mm stone</t>
  </si>
  <si>
    <t>9.1.7.1</t>
  </si>
  <si>
    <t>Placing and compacting asphalt in restricted area</t>
  </si>
  <si>
    <t>9.1.8.2</t>
  </si>
  <si>
    <t>Surfacing ( (40mm layer thickness)</t>
  </si>
  <si>
    <t>9.1.13</t>
  </si>
  <si>
    <t>Coring of asphalt</t>
  </si>
  <si>
    <t>SECTION 5900</t>
  </si>
  <si>
    <t>C11.9</t>
  </si>
  <si>
    <t>FINISHING THE ROAD AND ROAD RESERVE AND TREATING OLD ROADS</t>
  </si>
  <si>
    <t>C11.9.1</t>
  </si>
  <si>
    <t>Finishing the road and road reserve:</t>
  </si>
  <si>
    <t>C11.9.1.1</t>
  </si>
  <si>
    <t>(b) Single carriageway road</t>
  </si>
  <si>
    <t>C20.1</t>
  </si>
  <si>
    <t>TESTING MATERIAL AND JUDGEMENT OF WORKMANSHIP</t>
  </si>
  <si>
    <t>C20.1.2.2</t>
  </si>
  <si>
    <t>Employer's contribution to other special tests</t>
  </si>
  <si>
    <t>(a) Specify test</t>
  </si>
  <si>
    <t>PC</t>
  </si>
  <si>
    <t>b) Handling costs and profit in respect of item C20.1.2.2(a)</t>
  </si>
  <si>
    <t>SCHEDULE F: EXPANDED PUBLIC WORKS PROGRAMME</t>
  </si>
  <si>
    <t>SCHEDULE F</t>
  </si>
  <si>
    <t>F1000</t>
  </si>
  <si>
    <t>EXPANDED PUBLIC WORKS PROGRAMME (EPWP)</t>
  </si>
  <si>
    <t>F5.01</t>
  </si>
  <si>
    <t>Provision of the training venue facility including the cost of transporting the learners to and from this facilitity</t>
  </si>
  <si>
    <t>PC Sum</t>
  </si>
  <si>
    <t>F5.03</t>
  </si>
  <si>
    <t>Payments associated with the NYS programme only</t>
  </si>
  <si>
    <t>(a) Employment of NYS youth workers</t>
  </si>
  <si>
    <t>Prov Sum</t>
  </si>
  <si>
    <t xml:space="preserve">(b) Provision of tools and apparel for the NYS workers </t>
  </si>
  <si>
    <t>c) Handling cost and profit in respect of subitem   F5.03 (a) and (b) above</t>
  </si>
  <si>
    <t>(d) Training of NYS youth workers</t>
  </si>
  <si>
    <t>(i) Provision of training for the NYS youth workers.</t>
  </si>
  <si>
    <t>(ii) Handling cost and profit in respect of subitem F5.03 (d)(i) above</t>
  </si>
  <si>
    <t xml:space="preserve">(e) Liaison with the Employer's project manager and the training service provider </t>
  </si>
  <si>
    <t>(i) Liaison conducted by the Construction manager</t>
  </si>
  <si>
    <t>hr.</t>
  </si>
  <si>
    <t xml:space="preserve">(ii) Liaison conducted by the senior site foreman </t>
  </si>
  <si>
    <t xml:space="preserve">(f) Branding of EPWP PPE refer to page C172 </t>
  </si>
  <si>
    <t xml:space="preserve">(i) Handling cost and profit in respect 
of subitem F5.03 (f) above </t>
  </si>
  <si>
    <t>SCHEDULE G: CONTRACT PARTICIPATION GOALS</t>
  </si>
  <si>
    <t>SCHEDULE G</t>
  </si>
  <si>
    <t>G1000</t>
  </si>
  <si>
    <t>CONTRACT PARTICIPATION GOALS</t>
  </si>
  <si>
    <t>G10.01</t>
  </si>
  <si>
    <t xml:space="preserve">Procurement of Targeted Enterprise subcontractors as described in Part G </t>
  </si>
  <si>
    <t xml:space="preserve">(a) Contractor's charge for the management and execution of the Targeted Enterprise procurement process: </t>
  </si>
  <si>
    <r>
      <t xml:space="preserve">(i) Procurement process for totality of all tenders concluded for the appointment of CIDB contractor grading designation </t>
    </r>
    <r>
      <rPr>
        <b/>
        <sz val="9"/>
        <rFont val="Arial"/>
        <family val="2"/>
      </rPr>
      <t>1CE PE</t>
    </r>
    <r>
      <rPr>
        <sz val="9"/>
        <rFont val="Arial"/>
        <family val="2"/>
      </rPr>
      <t xml:space="preserve"> Targeted Enterprise subcontractors (</t>
    </r>
    <r>
      <rPr>
        <b/>
        <sz val="9"/>
        <rFont val="Arial"/>
        <family val="2"/>
      </rPr>
      <t>1</t>
    </r>
    <r>
      <rPr>
        <sz val="9"/>
        <rFont val="Arial"/>
        <family val="2"/>
      </rPr>
      <t xml:space="preserve"> x individual tenders prescribed, 100 copies of the tender doc required for each individual tender)</t>
    </r>
  </si>
  <si>
    <r>
      <t xml:space="preserve">(ii) Procurement process for the totality of all tenders concluded for the appointment of CIDB contractor grading designation </t>
    </r>
    <r>
      <rPr>
        <b/>
        <sz val="9"/>
        <rFont val="Arial"/>
        <family val="2"/>
      </rPr>
      <t>2CE PE</t>
    </r>
    <r>
      <rPr>
        <sz val="9"/>
        <rFont val="Arial"/>
        <family val="2"/>
      </rPr>
      <t xml:space="preserve"> Targeted Enterprise subcontractors (</t>
    </r>
    <r>
      <rPr>
        <b/>
        <sz val="9"/>
        <rFont val="Arial"/>
        <family val="2"/>
      </rPr>
      <t>2</t>
    </r>
    <r>
      <rPr>
        <sz val="9"/>
        <rFont val="Arial"/>
        <family val="2"/>
      </rPr>
      <t xml:space="preserve"> x individual tenders prescribed, 80 copies of the tender doc required for each individual tender)</t>
    </r>
  </si>
  <si>
    <r>
      <t xml:space="preserve">(iii) Procurement process for the totality of all tenders concluded for the appointment of CIDB contractor grading designation </t>
    </r>
    <r>
      <rPr>
        <b/>
        <sz val="9"/>
        <rFont val="Arial"/>
        <family val="2"/>
      </rPr>
      <t>3CE PE</t>
    </r>
    <r>
      <rPr>
        <sz val="9"/>
        <rFont val="Arial"/>
        <family val="2"/>
      </rPr>
      <t xml:space="preserve"> Targeted Enterprise subcontractors (</t>
    </r>
    <r>
      <rPr>
        <b/>
        <sz val="9"/>
        <rFont val="Arial"/>
        <family val="2"/>
      </rPr>
      <t>3</t>
    </r>
    <r>
      <rPr>
        <sz val="9"/>
        <rFont val="Arial"/>
        <family val="2"/>
      </rPr>
      <t xml:space="preserve"> x individual tenders prescribed, 60 copies of the tender doc required for each individual tender)</t>
    </r>
  </si>
  <si>
    <r>
      <t xml:space="preserve">(iv) Procurement process for the totality of all tenders concluded for the appointment of CIDB contractor grading designation </t>
    </r>
    <r>
      <rPr>
        <b/>
        <sz val="9"/>
        <rFont val="Arial"/>
        <family val="2"/>
      </rPr>
      <t>4CE PE</t>
    </r>
    <r>
      <rPr>
        <sz val="9"/>
        <rFont val="Arial"/>
        <family val="2"/>
      </rPr>
      <t xml:space="preserve"> Targeted Enterprise subcontractors (</t>
    </r>
    <r>
      <rPr>
        <b/>
        <sz val="9"/>
        <rFont val="Arial"/>
        <family val="2"/>
      </rPr>
      <t>zero</t>
    </r>
    <r>
      <rPr>
        <sz val="9"/>
        <rFont val="Arial"/>
        <family val="2"/>
      </rPr>
      <t xml:space="preserve"> individual tenders prescribed, 50 copies of the tender doc required for each individual tender)</t>
    </r>
  </si>
  <si>
    <r>
      <t xml:space="preserve">(v) Procurement process for the totality of all tenders concluded for the appointment of CIDB contractor grading designation </t>
    </r>
    <r>
      <rPr>
        <b/>
        <sz val="9"/>
        <rFont val="Arial"/>
        <family val="2"/>
      </rPr>
      <t>5CE PE</t>
    </r>
    <r>
      <rPr>
        <sz val="9"/>
        <rFont val="Arial"/>
        <family val="2"/>
      </rPr>
      <t xml:space="preserve"> Targeted Enterprise subcontractors (</t>
    </r>
    <r>
      <rPr>
        <b/>
        <sz val="9"/>
        <rFont val="Arial"/>
        <family val="2"/>
      </rPr>
      <t>zero</t>
    </r>
    <r>
      <rPr>
        <sz val="9"/>
        <rFont val="Arial"/>
        <family val="2"/>
      </rPr>
      <t xml:space="preserve"> individual tenders prescribed, 40 copies of the tender doc required for each individual tender) </t>
    </r>
  </si>
  <si>
    <r>
      <t xml:space="preserve">(vi) Procurement process for the totality of all tenders concluded for the appointment of CIDB contractor grading designation </t>
    </r>
    <r>
      <rPr>
        <b/>
        <sz val="9"/>
        <rFont val="Arial"/>
        <family val="2"/>
      </rPr>
      <t>6CE PE</t>
    </r>
    <r>
      <rPr>
        <sz val="9"/>
        <rFont val="Arial"/>
        <family val="2"/>
      </rPr>
      <t xml:space="preserve"> Targeted Enterprise subcontractors (</t>
    </r>
    <r>
      <rPr>
        <b/>
        <sz val="9"/>
        <rFont val="Arial"/>
        <family val="2"/>
      </rPr>
      <t>zero</t>
    </r>
    <r>
      <rPr>
        <sz val="9"/>
        <rFont val="Arial"/>
        <family val="2"/>
      </rPr>
      <t xml:space="preserve"> individual tenders prescribed, 40 copies of the tender doc required for each individual tender)</t>
    </r>
  </si>
  <si>
    <t>G10.02</t>
  </si>
  <si>
    <t>Construction Works for Targeted Enterprises</t>
  </si>
  <si>
    <t>(a) Payments associated with the construction Works carried out by Targeted Enterprise subcontractors appointed in terms of Part G</t>
  </si>
  <si>
    <t>P C Sum</t>
  </si>
  <si>
    <t>(b) Handling costs and profit in respect of subitem G10.02(a) above</t>
  </si>
  <si>
    <t>(c) Supply of materials and small plant to assist Targeted Enterprise subcontractors appointed in terms of Part G</t>
  </si>
  <si>
    <t>(d) Handling costs and profit in respect of subitem G10.02(c) above</t>
  </si>
  <si>
    <t>e) Contractor's management fee for managing emerging contractors under CPG</t>
  </si>
  <si>
    <t>G10.03</t>
  </si>
  <si>
    <t>Training of learners employed by the main contractor or by the Targeted Enterprise subcontractors:</t>
  </si>
  <si>
    <t>(a)  Generic Skills.</t>
  </si>
  <si>
    <t>(i)  Training costs</t>
  </si>
  <si>
    <t>(ii)  Handling costs and profit in respect of subitem G10.03(a)(i)above.</t>
  </si>
  <si>
    <t>(b)  Entrepreneurial skills:</t>
  </si>
  <si>
    <t>(ii)  Handling costs and profit in respect of subitem G10.03(b)(i)above.</t>
  </si>
  <si>
    <t>(c)  Construction skills:</t>
  </si>
  <si>
    <t>(ii)  Handling costs and profit in respect of subitem G10.03(c)(i)above.</t>
  </si>
  <si>
    <t>SUMMARY OF SECTIONS</t>
  </si>
  <si>
    <t>SECTION</t>
  </si>
  <si>
    <t>FROM PAGE</t>
  </si>
  <si>
    <t>TOTAL CARRIED FORWARD</t>
  </si>
  <si>
    <t>Rate per document:</t>
  </si>
  <si>
    <t>LI Rate</t>
  </si>
  <si>
    <t>LI Amount</t>
  </si>
  <si>
    <t>LI Calculation</t>
  </si>
  <si>
    <t>LI Comments</t>
  </si>
  <si>
    <t>C2.3 SUMMARY OF BILL OF QUANTITIES</t>
  </si>
  <si>
    <t>TOTAL SCHEDULE A: ROADWORKS</t>
  </si>
  <si>
    <t>TOTAL SCHEDULE D: DAYWORKS</t>
  </si>
  <si>
    <t>TOTAL SCHEDULE F: EXPANDED PUBLIC WORKS PROGRAMME</t>
  </si>
  <si>
    <t>TOTAL SCHEDULE G: CONTRACT PARTICIPATION GOALS</t>
  </si>
  <si>
    <t>Subtotal 1</t>
  </si>
  <si>
    <t>CONTINGENCIES</t>
  </si>
  <si>
    <t>Subtotal 2</t>
  </si>
  <si>
    <t>Subtotal 3</t>
  </si>
  <si>
    <t>VAT (15% of Subtotal 3)</t>
  </si>
  <si>
    <t>TOTAL CARRIED FORWARD TO FORM OF OFFER</t>
  </si>
  <si>
    <t xml:space="preserve">Signed on behalf of the Tenderer: ……………………………………………………. (Signature)
Date: …………………………………………………..
Tenderer’s Name: ………………………………………………………………. (Company Name)
</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</si>
  <si>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</si>
  <si>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</si>
  <si>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PROJECT NAME: P34-5</t>
  </si>
  <si>
    <t>C1.2.1.2</t>
  </si>
  <si>
    <t>Dedicated Environmental Officer</t>
  </si>
  <si>
    <t>C1.2.2.3</t>
  </si>
  <si>
    <t>Submission of a scheme 2  initial Programme</t>
  </si>
  <si>
    <t>C1.2.8.4</t>
  </si>
  <si>
    <t xml:space="preserve">Material </t>
  </si>
  <si>
    <t>a) Procurement of material</t>
  </si>
  <si>
    <t>b) Handling cost &amp; profit and all other charges in respect and all other charges in respect of item C1.2.8.4(a)</t>
  </si>
  <si>
    <t>C1.5.2</t>
  </si>
  <si>
    <t>Liaison with traffic authorities</t>
  </si>
  <si>
    <t>C1.5.3</t>
  </si>
  <si>
    <t>C1.5.7.4</t>
  </si>
  <si>
    <t>Traffic Controllers</t>
  </si>
  <si>
    <t>e) Mobile variable message sign with speed</t>
  </si>
  <si>
    <t>C1.5.7.6</t>
  </si>
  <si>
    <t>Maintainance of illuminated traffic signs</t>
  </si>
  <si>
    <t>a) Sign mounted flashing amber light (a pair of two light mounted on a separate back board</t>
  </si>
  <si>
    <t>b) Flashing LED illuminated arrow bard</t>
  </si>
  <si>
    <t>c) Illuminated road sign R-TR</t>
  </si>
  <si>
    <t>d) Illuminated road sign TW</t>
  </si>
  <si>
    <t>C1.5.7.8</t>
  </si>
  <si>
    <t>Traffic control station</t>
  </si>
  <si>
    <t>C1.6.3</t>
  </si>
  <si>
    <t>Cleaning of the silted pipes</t>
  </si>
  <si>
    <t>C4.3</t>
  </si>
  <si>
    <t>EXISTING ROAD MATERIALS</t>
  </si>
  <si>
    <t>C4.3.5</t>
  </si>
  <si>
    <t>Providing the milling machine on the site</t>
  </si>
  <si>
    <t>C4.3.5.2</t>
  </si>
  <si>
    <t>Large milling machine with cutting width exceeding 1.2m</t>
  </si>
  <si>
    <t>C4.3.5.6</t>
  </si>
  <si>
    <t>Milling and removal of existing asphaly layer with an average milling depth (Contractor take ownership)</t>
  </si>
  <si>
    <t>C4.3.5.6.1</t>
  </si>
  <si>
    <t>Not exceeding 50mm</t>
  </si>
  <si>
    <t>exceeding 50mm but not exceeding 100mm</t>
  </si>
  <si>
    <t>C4.3.5.6.2</t>
  </si>
  <si>
    <t>C4.3.5.6.3</t>
  </si>
  <si>
    <t>Exceeding 100mm</t>
  </si>
  <si>
    <t>C4.3.8</t>
  </si>
  <si>
    <t>C4.3.8.3</t>
  </si>
  <si>
    <t>Natural gravel material up to 300mm depth</t>
  </si>
  <si>
    <t>C4.3.17</t>
  </si>
  <si>
    <t>Spoil of asphalt material</t>
  </si>
  <si>
    <t>C4.3.17.1</t>
  </si>
  <si>
    <t>Crushed stone ,macadam ,gravel and sand material</t>
  </si>
  <si>
    <t>C4.3.17.2</t>
  </si>
  <si>
    <t>Paved blocks</t>
  </si>
  <si>
    <t>C4.3.19.1</t>
  </si>
  <si>
    <t>F5.02</t>
  </si>
  <si>
    <t>d) Transportation and accommodation costs of selected learners only while reciving off site training</t>
  </si>
  <si>
    <t>(ii)  Handling costs and profit in respect of subitem G10.03(d)(i)above.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</si>
</sst>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4" formatCode="_-&quot;R&quot;* #,##0.00_-;\-&quot;R&quot;* #,##0.00_-;_-&quot;R&quot;* &quot;-&quot;??_-;_-@_-"/>
    <numFmt numFmtId="43" formatCode="_-* #,##0.00_-;\-* #,##0.00_-;_-* &quot;-&quot;??_-;_-@_-"/>
    <numFmt numFmtId="164" formatCode="_(&quot;$&quot;* #,##0.00_);_(&quot;$&quot;* \(#,##0.00\);_(&quot;$&quot;* &quot;-&quot;??_);_(@_)"/>
    <numFmt numFmtId="165" formatCode="_(* #,##0.00_);_(* \(#,##0.00\);_(* &quot;-&quot;??_);_(@_)"/>
    <numFmt numFmtId="166" formatCode="_ &quot;R&quot;\ * #,##0.00_ ;_ &quot;R&quot;\ * \-#,##0.00_ ;_ &quot;R&quot;\ * &quot;-&quot;??_ ;_ @_ "/>
    <numFmt numFmtId="167" formatCode="&quot;R&quot;\ #,##0.00"/>
    <numFmt numFmtId="168" formatCode="0.0%"/>
    <numFmt numFmtId="169" formatCode="#,##0_ ;[Red]\-#,##0\ "/>
    <numFmt numFmtId="170" formatCode="#\ ##0.00"/>
    <numFmt numFmtId="171" formatCode="#\ ##0"/>
    <numFmt numFmtId="172" formatCode="#,##0.00_ ;[Red]\-#,##0.00\ "/>
    <numFmt numFmtId="173" formatCode="_(* #,##0_);_(* \(#,##0\);_(* &quot;-&quot;??_);_(@_)"/>
    <numFmt numFmtId="174" formatCode="0_ ;[Red]\-0\ "/>
    <numFmt numFmtId="175" formatCode="&quot;R&quot;#,##0.00"/>
    <numFmt numFmtId="176" formatCode="[$R-1C09]\ #\ ###\ ##0.00;[Red][$R-1C09]\-#\ ###\ ##0.00"/>
    <numFmt numFmtId="177" formatCode="0.0"/>
    <numFmt numFmtId="178" formatCode="#,##0.00;\-#,##0.00;&quot;- &quot;;@"/>
    <numFmt numFmtId="179" formatCode="#,##0;\-#,##0;&quot;Rate Only&quot;;@"/>
    <numFmt numFmtId="180" formatCode="#,##0;\-#,##0;&quot; Rate Only &quot;;@"/>
    <numFmt numFmtId="181" formatCode="&quot;C&quot;0"/>
    <numFmt numFmtId="182" formatCode="#,##0.0_ ;\-#,##0.0\ "/>
    <numFmt numFmtId="183" formatCode="0.0_);[Red]\(0.0\)"/>
    <numFmt numFmtId="184" formatCode="#,##0.000000_ ;\-#,##0.000000\ "/>
    <numFmt numFmtId="185" formatCode="0.0_ ;[Red]\-0.0\ "/>
  </numFmts>
  <fonts count="27" x14ac:knownFonts="1">
    <font>
      <sz val="10"/>
      <name val="Arial"/>
    </font>
    <font>
      <sz val="11"/>
      <color theme="1"/>
      <name val="Calibri"/>
      <family val="2"/>
      <scheme val="minor"/>
    </font>
    <font>
      <sz val="11"/>
      <color theme="1"/>
      <name val="Calibri"/>
      <family val="2"/>
      <scheme val="minor"/>
    </font>
    <font>
      <sz val="10"/>
      <name val="Arial"/>
      <family val="2"/>
    </font>
    <font>
      <sz val="9"/>
      <name val="Arial"/>
      <family val="2"/>
    </font>
    <font>
      <b/>
      <sz val="10"/>
      <name val="Arial"/>
      <family val="2"/>
    </font>
    <font>
      <b/>
      <sz val="9"/>
      <name val="Arial"/>
      <family val="2"/>
    </font>
    <font>
      <sz val="9"/>
      <name val="MT Extra"/>
      <family val="1"/>
      <charset val="2"/>
    </font>
    <font>
      <b/>
      <u/>
      <sz val="10"/>
      <name val="Times New Roman"/>
      <family val="1"/>
    </font>
    <font>
      <sz val="10"/>
      <name val="Arial"/>
      <family val="2"/>
    </font>
    <font>
      <sz val="8"/>
      <name val="Arial"/>
      <family val="2"/>
    </font>
    <font>
      <i/>
      <u/>
      <sz val="10"/>
      <name val="Times New Roman"/>
      <family val="1"/>
    </font>
    <font>
      <sz val="12"/>
      <name val="Arial"/>
      <family val="2"/>
    </font>
    <font>
      <sz val="9"/>
      <color indexed="8"/>
      <name val="Arial"/>
      <family val="2"/>
    </font>
    <font>
      <sz val="9"/>
      <color theme="1"/>
      <name val="Arial"/>
      <family val="2"/>
    </font>
    <font>
      <sz val="9"/>
      <color rgb="FFFF0000"/>
      <name val="Arial"/>
      <family val="2"/>
    </font>
    <font>
      <b/>
      <sz val="9"/>
      <color rgb="FFFF0000"/>
      <name val="Arial"/>
      <family val="2"/>
    </font>
    <font>
      <b/>
      <sz val="9"/>
      <color indexed="8"/>
      <name val="Arial"/>
      <family val="2"/>
    </font>
    <font>
      <b/>
      <sz val="9"/>
      <color theme="1"/>
      <name val="Arial"/>
      <family val="2"/>
    </font>
    <font>
      <sz val="9"/>
      <name val="Calibri"/>
      <family val="2"/>
    </font>
    <font>
      <b/>
      <sz val="10"/>
      <color rgb="FF000000"/>
      <name val="Arial"/>
      <family val="2"/>
    </font>
    <font>
      <b/>
      <sz val="8"/>
      <color rgb="FF000000"/>
      <name val="Arial"/>
      <family val="2"/>
    </font>
    <font>
      <b/>
      <u/>
      <sz val="9"/>
      <name val="Arial"/>
      <family val="2"/>
    </font>
    <font>
      <sz val="10"/>
      <color theme="1"/>
      <name val="Arial"/>
      <family val="2"/>
    </font>
    <font>
      <strike/>
      <sz val="9"/>
      <name val="Arial"/>
      <family val="2"/>
    </font>
    <font>
      <sz val="9"/>
      <color theme="1"/>
      <name val="Calibri"/>
      <family val="2"/>
    </font>
    <font>
      <b/>
      <sz val="12"/>
      <name val="Arial"/>
      <family val="2"/>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auto="1"/>
      </left>
      <right style="thin">
        <color auto="1"/>
      </right>
      <top/>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medium">
        <color auto="1"/>
      </right>
      <top/>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thin">
        <color auto="1"/>
      </top>
      <bottom/>
      <diagonal/>
    </border>
    <border>
      <left style="thick">
        <color auto="1"/>
      </left>
      <right/>
      <top/>
      <bottom/>
      <diagonal/>
    </border>
    <border>
      <left/>
      <right style="thin">
        <color auto="1"/>
      </right>
      <top style="thin">
        <color auto="1"/>
      </top>
      <bottom style="thin">
        <color auto="1"/>
      </bottom>
      <diagonal/>
    </border>
    <border>
      <left/>
      <right style="thin">
        <color indexed="8"/>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medium">
        <color auto="1"/>
      </bottom>
      <diagonal/>
    </border>
    <border>
      <left style="medium">
        <color auto="1"/>
      </left>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s>
  <cellStyleXfs count="15">
    <xf numFmtId="0" fontId="0" fillId="0" borderId="0"/>
    <xf numFmtId="165" fontId="3" fillId="0" borderId="0" applyFont="0" applyFill="0" applyBorder="0" applyAlignment="0" applyProtection="0"/>
    <xf numFmtId="3" fontId="3"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0" fontId="9" fillId="0" borderId="0"/>
    <xf numFmtId="0" fontId="8" fillId="0" borderId="0"/>
    <xf numFmtId="9" fontId="3" fillId="0" borderId="0" applyFont="0" applyFill="0" applyBorder="0" applyAlignment="0" applyProtection="0"/>
    <xf numFmtId="0" fontId="2" fillId="0" borderId="0"/>
    <xf numFmtId="0" fontId="11" fillId="0" borderId="18"/>
    <xf numFmtId="0" fontId="12" fillId="0" borderId="0"/>
    <xf numFmtId="176" fontId="3" fillId="0" borderId="20" applyFill="0" applyProtection="0"/>
    <xf numFmtId="0" fontId="3" fillId="0" borderId="0"/>
    <xf numFmtId="0" fontId="1" fillId="0" borderId="0"/>
    <xf numFmtId="43" fontId="1" fillId="0" borderId="0" applyFont="0" applyFill="0" applyBorder="0" applyAlignment="0" applyProtection="0"/>
  </cellStyleXfs>
  <cellXfs count="423">
    <xf numFmtId="0" fontId="0" fillId="0" borderId="0" xfId="0"/>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6" fillId="0" borderId="1" xfId="0" applyFont="1" applyBorder="1" applyAlignment="1">
      <alignment horizontal="left" vertical="top" wrapText="1"/>
    </xf>
    <xf numFmtId="0" fontId="4" fillId="0" borderId="1" xfId="0" applyFont="1" applyBorder="1" applyAlignment="1">
      <alignment horizontal="center" wrapText="1"/>
    </xf>
    <xf numFmtId="0" fontId="7" fillId="0" borderId="1" xfId="0" applyFont="1" applyBorder="1" applyAlignment="1">
      <alignment horizontal="center" wrapText="1"/>
    </xf>
    <xf numFmtId="167" fontId="4" fillId="0" borderId="1" xfId="0" applyNumberFormat="1" applyFont="1" applyBorder="1" applyAlignment="1">
      <alignment wrapText="1"/>
    </xf>
    <xf numFmtId="167" fontId="4" fillId="0" borderId="1" xfId="0" applyNumberFormat="1" applyFont="1" applyBorder="1" applyAlignment="1">
      <alignment vertical="top"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wrapText="1"/>
    </xf>
    <xf numFmtId="168" fontId="4" fillId="0" borderId="1" xfId="7" applyNumberFormat="1" applyFont="1" applyBorder="1" applyAlignment="1">
      <alignment wrapText="1"/>
    </xf>
    <xf numFmtId="167" fontId="4" fillId="0" borderId="1" xfId="0" applyNumberFormat="1" applyFont="1" applyBorder="1" applyAlignment="1">
      <alignment horizontal="center" wrapText="1"/>
    </xf>
    <xf numFmtId="0" fontId="4" fillId="0" borderId="1" xfId="0" applyFont="1" applyBorder="1" applyAlignment="1">
      <alignment horizontal="left" wrapText="1"/>
    </xf>
    <xf numFmtId="3" fontId="4" fillId="0" borderId="1" xfId="1" applyNumberFormat="1" applyFont="1" applyBorder="1" applyAlignment="1">
      <alignment horizontal="center" wrapText="1"/>
    </xf>
    <xf numFmtId="169" fontId="4" fillId="0" borderId="1" xfId="0" applyNumberFormat="1" applyFont="1" applyBorder="1" applyAlignment="1">
      <alignment horizontal="center" wrapText="1"/>
    </xf>
    <xf numFmtId="167" fontId="4" fillId="0" borderId="1" xfId="0" applyNumberFormat="1" applyFont="1" applyBorder="1" applyAlignment="1">
      <alignment horizontal="center" vertical="top" wrapText="1"/>
    </xf>
    <xf numFmtId="49" fontId="4" fillId="0" borderId="1" xfId="0" applyNumberFormat="1" applyFont="1" applyBorder="1" applyAlignment="1">
      <alignment horizontal="center" vertical="top" wrapText="1"/>
    </xf>
    <xf numFmtId="0" fontId="4" fillId="0" borderId="2" xfId="0" applyFont="1" applyBorder="1" applyAlignment="1">
      <alignment horizontal="left" vertical="top" wrapText="1"/>
    </xf>
    <xf numFmtId="0" fontId="6"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1" xfId="0" applyFont="1" applyBorder="1" applyAlignment="1">
      <alignment horizontal="left" vertical="center" wrapText="1"/>
    </xf>
    <xf numFmtId="49" fontId="4" fillId="0" borderId="1" xfId="0"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4" fillId="0" borderId="3" xfId="0" applyNumberFormat="1" applyFont="1" applyBorder="1" applyAlignment="1">
      <alignment vertical="center"/>
    </xf>
    <xf numFmtId="49" fontId="4" fillId="0" borderId="3" xfId="0" applyNumberFormat="1" applyFont="1" applyBorder="1" applyAlignment="1">
      <alignment horizontal="center" vertical="center"/>
    </xf>
    <xf numFmtId="0" fontId="6" fillId="0" borderId="8" xfId="0" applyFont="1" applyBorder="1" applyAlignment="1">
      <alignment horizontal="center" vertical="center" wrapText="1"/>
    </xf>
    <xf numFmtId="167" fontId="4" fillId="0" borderId="3" xfId="0" applyNumberFormat="1" applyFont="1" applyBorder="1" applyAlignment="1">
      <alignment vertical="center"/>
    </xf>
    <xf numFmtId="49" fontId="6" fillId="0" borderId="8" xfId="0" applyNumberFormat="1"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wrapText="1"/>
    </xf>
    <xf numFmtId="0" fontId="4" fillId="0" borderId="21" xfId="0" applyFont="1" applyBorder="1" applyAlignment="1">
      <alignment horizontal="center" vertical="center" wrapText="1"/>
    </xf>
    <xf numFmtId="0" fontId="4" fillId="0" borderId="4" xfId="0" applyFont="1" applyBorder="1" applyAlignment="1">
      <alignment horizontal="left" vertical="center" wrapText="1"/>
    </xf>
    <xf numFmtId="49" fontId="4"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3" fillId="0" borderId="0" xfId="0" applyFont="1" applyAlignment="1">
      <alignment horizontal="right" vertical="center"/>
    </xf>
    <xf numFmtId="0" fontId="3" fillId="0" borderId="0" xfId="0" applyFont="1" applyAlignment="1">
      <alignment horizontal="left" vertical="center"/>
    </xf>
    <xf numFmtId="167" fontId="4" fillId="0" borderId="1" xfId="1" applyNumberFormat="1" applyFont="1" applyBorder="1" applyAlignment="1">
      <alignment horizontal="right" wrapText="1"/>
    </xf>
    <xf numFmtId="0" fontId="0" fillId="0" borderId="0" xfId="0" applyAlignment="1">
      <alignment horizontal="center" vertical="center" wrapText="1"/>
    </xf>
    <xf numFmtId="0" fontId="5" fillId="0" borderId="0" xfId="0" applyFont="1" applyAlignment="1">
      <alignment horizontal="center" vertical="center" wrapText="1"/>
    </xf>
    <xf numFmtId="165" fontId="10" fillId="0" borderId="0" xfId="1" applyFont="1" applyAlignment="1">
      <alignment vertical="center" wrapText="1"/>
    </xf>
    <xf numFmtId="0" fontId="0" fillId="0" borderId="0" xfId="0" applyAlignment="1">
      <alignment horizontal="left" vertical="center" wrapText="1"/>
    </xf>
    <xf numFmtId="166" fontId="0" fillId="0" borderId="0" xfId="3" applyNumberFormat="1" applyFont="1" applyAlignment="1">
      <alignment vertical="center" wrapText="1"/>
    </xf>
    <xf numFmtId="0" fontId="6" fillId="0" borderId="0" xfId="0" applyFont="1" applyAlignment="1">
      <alignment horizontal="center" vertical="center" wrapText="1"/>
    </xf>
    <xf numFmtId="167" fontId="4" fillId="0" borderId="0" xfId="0" applyNumberFormat="1" applyFont="1" applyAlignment="1">
      <alignment wrapText="1"/>
    </xf>
    <xf numFmtId="167" fontId="4" fillId="0" borderId="0" xfId="0" applyNumberFormat="1" applyFont="1" applyAlignment="1">
      <alignment vertical="center"/>
    </xf>
    <xf numFmtId="44" fontId="6" fillId="0" borderId="25" xfId="3" applyNumberFormat="1" applyFont="1" applyBorder="1" applyAlignment="1">
      <alignment horizontal="left" vertical="center" wrapText="1"/>
    </xf>
    <xf numFmtId="44" fontId="0" fillId="0" borderId="0" xfId="0" applyNumberFormat="1" applyAlignment="1">
      <alignment vertical="center" wrapText="1"/>
    </xf>
    <xf numFmtId="43" fontId="6" fillId="0" borderId="8" xfId="0" applyNumberFormat="1" applyFont="1" applyBorder="1" applyAlignment="1">
      <alignment horizontal="center" vertical="center" wrapText="1"/>
    </xf>
    <xf numFmtId="43" fontId="4" fillId="0" borderId="1" xfId="0" applyNumberFormat="1" applyFont="1" applyBorder="1" applyAlignment="1">
      <alignment horizontal="right" wrapText="1"/>
    </xf>
    <xf numFmtId="43" fontId="4" fillId="0" borderId="1" xfId="1" applyNumberFormat="1" applyFont="1" applyBorder="1" applyAlignment="1">
      <alignment horizontal="right" wrapText="1"/>
    </xf>
    <xf numFmtId="43" fontId="4" fillId="0" borderId="4" xfId="0" applyNumberFormat="1" applyFont="1" applyBorder="1" applyAlignment="1">
      <alignment vertical="center"/>
    </xf>
    <xf numFmtId="0" fontId="4" fillId="0" borderId="5" xfId="0" applyFont="1" applyBorder="1" applyAlignment="1">
      <alignment horizontal="left" vertical="center"/>
    </xf>
    <xf numFmtId="0" fontId="4" fillId="0" borderId="1" xfId="0" applyFont="1" applyBorder="1" applyAlignment="1">
      <alignment wrapText="1"/>
    </xf>
    <xf numFmtId="167" fontId="4" fillId="0" borderId="1" xfId="3" applyNumberFormat="1" applyFont="1" applyBorder="1" applyAlignment="1">
      <alignment horizontal="right" wrapText="1"/>
    </xf>
    <xf numFmtId="165" fontId="4" fillId="0" borderId="1" xfId="1" applyFont="1" applyBorder="1" applyAlignment="1">
      <alignment wrapText="1"/>
    </xf>
    <xf numFmtId="168" fontId="4" fillId="0" borderId="1" xfId="0" applyNumberFormat="1" applyFont="1" applyBorder="1" applyAlignment="1">
      <alignment wrapText="1"/>
    </xf>
    <xf numFmtId="0" fontId="4" fillId="0" borderId="1" xfId="0" applyFont="1" applyBorder="1" applyAlignment="1">
      <alignment horizontal="center"/>
    </xf>
    <xf numFmtId="0" fontId="4" fillId="0" borderId="1" xfId="0" applyFont="1" applyBorder="1"/>
    <xf numFmtId="49" fontId="6" fillId="0" borderId="1" xfId="0" applyNumberFormat="1" applyFont="1" applyBorder="1" applyAlignment="1">
      <alignment horizontal="center" vertical="top" wrapText="1"/>
    </xf>
    <xf numFmtId="0" fontId="4" fillId="0" borderId="0" xfId="0" applyFont="1" applyAlignment="1">
      <alignment vertical="top" wrapText="1"/>
    </xf>
    <xf numFmtId="43" fontId="4" fillId="0" borderId="1" xfId="0" applyNumberFormat="1" applyFont="1" applyBorder="1" applyAlignment="1">
      <alignment horizontal="right"/>
    </xf>
    <xf numFmtId="49" fontId="4" fillId="0" borderId="1" xfId="0" applyNumberFormat="1" applyFont="1" applyBorder="1" applyAlignment="1">
      <alignment horizontal="left" wrapText="1"/>
    </xf>
    <xf numFmtId="0" fontId="13" fillId="0" borderId="1" xfId="0" applyFont="1" applyBorder="1" applyAlignment="1">
      <alignment wrapText="1"/>
    </xf>
    <xf numFmtId="38" fontId="4" fillId="0" borderId="1" xfId="0" applyNumberFormat="1" applyFont="1" applyBorder="1" applyAlignment="1">
      <alignment horizontal="center" wrapText="1"/>
    </xf>
    <xf numFmtId="4" fontId="4" fillId="0" borderId="1" xfId="0" applyNumberFormat="1" applyFont="1" applyBorder="1" applyAlignment="1">
      <alignment wrapText="1"/>
    </xf>
    <xf numFmtId="167" fontId="4" fillId="0" borderId="1" xfId="2" applyNumberFormat="1" applyFont="1" applyBorder="1" applyAlignment="1">
      <alignment wrapText="1"/>
    </xf>
    <xf numFmtId="172" fontId="4" fillId="0" borderId="1" xfId="0" applyNumberFormat="1" applyFont="1" applyBorder="1" applyAlignment="1" applyProtection="1">
      <alignment horizontal="left" vertical="top" wrapText="1"/>
      <protection locked="0"/>
    </xf>
    <xf numFmtId="38" fontId="4" fillId="0" borderId="1" xfId="0" applyNumberFormat="1" applyFont="1" applyBorder="1" applyAlignment="1" applyProtection="1">
      <alignment horizontal="center" vertical="center" wrapText="1"/>
      <protection locked="0"/>
    </xf>
    <xf numFmtId="40" fontId="4" fillId="0" borderId="1" xfId="0" applyNumberFormat="1" applyFont="1" applyBorder="1" applyAlignment="1" applyProtection="1">
      <alignment wrapText="1"/>
      <protection locked="0"/>
    </xf>
    <xf numFmtId="172" fontId="4" fillId="0" borderId="1" xfId="0" applyNumberFormat="1" applyFont="1" applyBorder="1" applyAlignment="1" applyProtection="1">
      <alignment horizontal="left" vertical="center" wrapText="1"/>
      <protection locked="0"/>
    </xf>
    <xf numFmtId="167" fontId="4" fillId="0" borderId="1" xfId="2" applyNumberFormat="1" applyFont="1" applyBorder="1" applyAlignment="1">
      <alignment horizontal="right" wrapText="1"/>
    </xf>
    <xf numFmtId="0" fontId="4" fillId="0" borderId="0" xfId="0" applyFont="1" applyAlignment="1">
      <alignment horizontal="center"/>
    </xf>
    <xf numFmtId="0" fontId="4" fillId="0" borderId="9" xfId="0" applyFont="1" applyBorder="1"/>
    <xf numFmtId="49" fontId="6" fillId="0" borderId="10" xfId="0" applyNumberFormat="1" applyFont="1" applyBorder="1" applyAlignment="1">
      <alignment horizontal="left" vertical="center"/>
    </xf>
    <xf numFmtId="38" fontId="4" fillId="0" borderId="1" xfId="0" applyNumberFormat="1" applyFont="1" applyBorder="1" applyAlignment="1" applyProtection="1">
      <alignment horizontal="center" wrapText="1"/>
      <protection locked="0"/>
    </xf>
    <xf numFmtId="0" fontId="4" fillId="0" borderId="1" xfId="0" applyFont="1" applyBorder="1" applyAlignment="1">
      <alignment horizontal="left" vertical="top" wrapText="1" indent="1"/>
    </xf>
    <xf numFmtId="49" fontId="14" fillId="0" borderId="1" xfId="0" applyNumberFormat="1" applyFont="1" applyBorder="1" applyAlignment="1">
      <alignment horizontal="left" vertical="top" wrapText="1"/>
    </xf>
    <xf numFmtId="0" fontId="14" fillId="0" borderId="1" xfId="0" applyFont="1" applyBorder="1" applyAlignment="1">
      <alignment horizontal="left" vertical="top" wrapText="1"/>
    </xf>
    <xf numFmtId="49" fontId="14" fillId="0" borderId="1" xfId="0" applyNumberFormat="1" applyFont="1" applyBorder="1" applyAlignment="1">
      <alignment horizontal="left" vertical="top" wrapText="1" indent="1"/>
    </xf>
    <xf numFmtId="9" fontId="4" fillId="0" borderId="1" xfId="0" applyNumberFormat="1" applyFont="1" applyBorder="1" applyAlignment="1">
      <alignment horizontal="right"/>
    </xf>
    <xf numFmtId="175" fontId="4" fillId="0" borderId="0" xfId="11" applyNumberFormat="1" applyFont="1" applyBorder="1"/>
    <xf numFmtId="49" fontId="5" fillId="0" borderId="0" xfId="0" applyNumberFormat="1" applyFont="1" applyAlignment="1">
      <alignment horizontal="left" vertical="center" wrapText="1"/>
    </xf>
    <xf numFmtId="167" fontId="4" fillId="0" borderId="0" xfId="3" applyNumberFormat="1" applyFont="1" applyBorder="1" applyAlignment="1">
      <alignment horizontal="right" wrapText="1"/>
    </xf>
    <xf numFmtId="167" fontId="4" fillId="0" borderId="0" xfId="1" applyNumberFormat="1" applyFont="1" applyBorder="1" applyAlignment="1">
      <alignment horizontal="right" wrapText="1"/>
    </xf>
    <xf numFmtId="0" fontId="4" fillId="0" borderId="0" xfId="0" applyFont="1" applyAlignment="1">
      <alignment horizontal="right"/>
    </xf>
    <xf numFmtId="165" fontId="4" fillId="0" borderId="0" xfId="0" applyNumberFormat="1" applyFont="1" applyAlignment="1">
      <alignment horizontal="right"/>
    </xf>
    <xf numFmtId="175" fontId="4" fillId="0" borderId="1" xfId="11" applyNumberFormat="1" applyFont="1" applyBorder="1"/>
    <xf numFmtId="167" fontId="4" fillId="0" borderId="0" xfId="0" applyNumberFormat="1" applyFont="1" applyAlignment="1">
      <alignment vertical="top" wrapText="1"/>
    </xf>
    <xf numFmtId="0" fontId="5" fillId="0" borderId="0" xfId="0" applyFont="1" applyAlignment="1">
      <alignment horizontal="lef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top"/>
    </xf>
    <xf numFmtId="49" fontId="6" fillId="0" borderId="3" xfId="0" applyNumberFormat="1" applyFont="1" applyBorder="1" applyAlignment="1">
      <alignment vertical="center"/>
    </xf>
    <xf numFmtId="49" fontId="6" fillId="0" borderId="3" xfId="0" applyNumberFormat="1" applyFont="1" applyBorder="1" applyAlignment="1">
      <alignment horizontal="center" vertical="center"/>
    </xf>
    <xf numFmtId="167" fontId="6" fillId="0" borderId="3" xfId="0" applyNumberFormat="1" applyFont="1" applyBorder="1" applyAlignment="1">
      <alignment vertical="center"/>
    </xf>
    <xf numFmtId="167" fontId="6" fillId="0" borderId="4" xfId="0" applyNumberFormat="1" applyFont="1" applyBorder="1" applyAlignment="1">
      <alignment vertical="center"/>
    </xf>
    <xf numFmtId="167" fontId="6" fillId="0" borderId="0" xfId="0" applyNumberFormat="1" applyFont="1" applyAlignment="1">
      <alignment vertical="center"/>
    </xf>
    <xf numFmtId="170" fontId="14" fillId="0" borderId="1" xfId="0" applyNumberFormat="1" applyFont="1" applyBorder="1" applyAlignment="1" applyProtection="1">
      <alignment wrapText="1"/>
      <protection locked="0"/>
    </xf>
    <xf numFmtId="49" fontId="14" fillId="0" borderId="1" xfId="0" applyNumberFormat="1" applyFont="1" applyBorder="1" applyAlignment="1">
      <alignment horizontal="center" wrapText="1"/>
    </xf>
    <xf numFmtId="0" fontId="14" fillId="0" borderId="1" xfId="0" applyFont="1" applyBorder="1" applyAlignment="1">
      <alignment horizontal="center" wrapText="1"/>
    </xf>
    <xf numFmtId="0" fontId="4" fillId="0" borderId="0" xfId="0" applyFont="1" applyAlignment="1">
      <alignment vertical="center"/>
    </xf>
    <xf numFmtId="49" fontId="6"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49" fontId="6" fillId="0" borderId="0" xfId="0" applyNumberFormat="1" applyFont="1" applyAlignment="1">
      <alignment horizontal="left" vertical="top"/>
    </xf>
    <xf numFmtId="0" fontId="4" fillId="0" borderId="0" xfId="0" applyFont="1" applyAlignment="1" applyProtection="1">
      <alignment wrapText="1"/>
      <protection locked="0"/>
    </xf>
    <xf numFmtId="0" fontId="4" fillId="0" borderId="0" xfId="0" applyFont="1" applyAlignment="1" applyProtection="1">
      <alignment horizontal="center" wrapText="1"/>
      <protection locked="0"/>
    </xf>
    <xf numFmtId="3" fontId="4" fillId="0" borderId="0" xfId="0" applyNumberFormat="1" applyFont="1" applyAlignment="1" applyProtection="1">
      <alignment horizontal="center" wrapText="1"/>
      <protection locked="0"/>
    </xf>
    <xf numFmtId="4" fontId="4" fillId="0" borderId="0" xfId="0" applyNumberFormat="1" applyFont="1" applyAlignment="1" applyProtection="1">
      <alignment horizontal="center" wrapText="1"/>
      <protection locked="0"/>
    </xf>
    <xf numFmtId="0" fontId="4" fillId="0" borderId="0" xfId="0" applyFont="1" applyAlignment="1" applyProtection="1">
      <alignment vertical="center" wrapText="1"/>
      <protection locked="0"/>
    </xf>
    <xf numFmtId="49" fontId="6" fillId="0" borderId="17" xfId="0" applyNumberFormat="1" applyFont="1" applyBorder="1" applyAlignment="1">
      <alignment horizontal="left" vertical="center"/>
    </xf>
    <xf numFmtId="49" fontId="6" fillId="0" borderId="12" xfId="0" applyNumberFormat="1" applyFont="1" applyBorder="1" applyAlignment="1">
      <alignment horizontal="left" vertical="center" wrapText="1"/>
    </xf>
    <xf numFmtId="0" fontId="6" fillId="0" borderId="12" xfId="0" applyFont="1" applyBorder="1" applyAlignment="1">
      <alignment horizontal="center" vertical="center" wrapText="1"/>
    </xf>
    <xf numFmtId="0" fontId="6" fillId="0" borderId="10" xfId="0" applyFont="1" applyBorder="1" applyAlignment="1">
      <alignment horizontal="left" vertical="center"/>
    </xf>
    <xf numFmtId="0" fontId="6" fillId="0" borderId="9" xfId="0" applyFont="1" applyBorder="1" applyAlignment="1">
      <alignment horizontal="left"/>
    </xf>
    <xf numFmtId="0" fontId="6" fillId="0" borderId="11" xfId="0" applyFont="1" applyBorder="1" applyAlignment="1">
      <alignment horizontal="left"/>
    </xf>
    <xf numFmtId="0" fontId="6" fillId="0" borderId="4" xfId="0" applyFont="1" applyBorder="1" applyAlignment="1">
      <alignment horizontal="left" vertical="center" wrapText="1"/>
    </xf>
    <xf numFmtId="3" fontId="6" fillId="0" borderId="4" xfId="0" applyNumberFormat="1" applyFont="1" applyBorder="1" applyAlignment="1">
      <alignment horizontal="center" vertical="center" wrapText="1"/>
    </xf>
    <xf numFmtId="4" fontId="6" fillId="0" borderId="4" xfId="0" applyNumberFormat="1" applyFont="1" applyBorder="1" applyAlignment="1" applyProtection="1">
      <alignment horizontal="center" vertical="center" wrapText="1"/>
      <protection locked="0"/>
    </xf>
    <xf numFmtId="4" fontId="6" fillId="0" borderId="4" xfId="0" applyNumberFormat="1" applyFont="1" applyBorder="1" applyAlignment="1">
      <alignment horizontal="center" vertical="center" wrapText="1"/>
    </xf>
    <xf numFmtId="0" fontId="4" fillId="0" borderId="0" xfId="0" applyFont="1" applyAlignment="1">
      <alignment wrapText="1"/>
    </xf>
    <xf numFmtId="3" fontId="4" fillId="0" borderId="1" xfId="0" applyNumberFormat="1" applyFont="1" applyBorder="1" applyAlignment="1">
      <alignment horizontal="center" wrapText="1"/>
    </xf>
    <xf numFmtId="174" fontId="6" fillId="0" borderId="1" xfId="0" applyNumberFormat="1" applyFont="1" applyBorder="1" applyAlignment="1" applyProtection="1">
      <alignment horizontal="left" wrapText="1"/>
      <protection locked="0"/>
    </xf>
    <xf numFmtId="0" fontId="17" fillId="0" borderId="1" xfId="0" applyFont="1" applyBorder="1" applyAlignment="1">
      <alignment wrapText="1"/>
    </xf>
    <xf numFmtId="0" fontId="4" fillId="0" borderId="0" xfId="0" applyFont="1" applyAlignment="1">
      <alignment horizontal="center" vertical="center" wrapText="1"/>
    </xf>
    <xf numFmtId="49" fontId="14" fillId="0" borderId="2" xfId="0" applyNumberFormat="1" applyFont="1" applyBorder="1" applyAlignment="1">
      <alignment horizontal="left" vertical="center" wrapText="1"/>
    </xf>
    <xf numFmtId="171" fontId="14" fillId="0" borderId="1" xfId="0" applyNumberFormat="1" applyFont="1" applyBorder="1" applyAlignment="1">
      <alignment horizontal="center" wrapText="1"/>
    </xf>
    <xf numFmtId="49" fontId="18" fillId="0" borderId="3" xfId="0" applyNumberFormat="1" applyFont="1" applyBorder="1" applyAlignment="1">
      <alignment horizontal="center" vertical="center" wrapText="1"/>
    </xf>
    <xf numFmtId="171" fontId="18" fillId="0" borderId="4" xfId="0" applyNumberFormat="1" applyFont="1" applyBorder="1" applyAlignment="1">
      <alignment horizontal="center" vertical="center" wrapText="1"/>
    </xf>
    <xf numFmtId="170" fontId="18" fillId="0" borderId="4" xfId="0" applyNumberFormat="1" applyFont="1" applyBorder="1" applyAlignment="1" applyProtection="1">
      <alignment vertical="center" wrapText="1"/>
      <protection locked="0"/>
    </xf>
    <xf numFmtId="167" fontId="6" fillId="0" borderId="4" xfId="2" applyNumberFormat="1" applyFont="1" applyBorder="1" applyAlignment="1">
      <alignment vertical="center" wrapText="1"/>
    </xf>
    <xf numFmtId="0" fontId="4" fillId="0" borderId="12" xfId="0" applyFont="1" applyBorder="1" applyAlignment="1">
      <alignment horizontal="left" vertical="center"/>
    </xf>
    <xf numFmtId="0" fontId="4" fillId="0" borderId="12" xfId="0" applyFont="1" applyBorder="1" applyAlignment="1">
      <alignment vertical="center"/>
    </xf>
    <xf numFmtId="49" fontId="14" fillId="0" borderId="12" xfId="0" applyNumberFormat="1" applyFont="1" applyBorder="1" applyAlignment="1">
      <alignment horizontal="center" vertical="center" wrapText="1"/>
    </xf>
    <xf numFmtId="171" fontId="14" fillId="0" borderId="12" xfId="0" applyNumberFormat="1" applyFont="1" applyBorder="1" applyAlignment="1">
      <alignment horizontal="center" vertical="center" wrapText="1"/>
    </xf>
    <xf numFmtId="170" fontId="14" fillId="0" borderId="12" xfId="0" applyNumberFormat="1" applyFont="1" applyBorder="1" applyAlignment="1" applyProtection="1">
      <alignment vertical="center" wrapText="1"/>
      <protection locked="0"/>
    </xf>
    <xf numFmtId="167" fontId="4" fillId="0" borderId="12" xfId="2" applyNumberFormat="1" applyFont="1" applyBorder="1" applyAlignment="1">
      <alignment vertical="center" wrapText="1"/>
    </xf>
    <xf numFmtId="0" fontId="4" fillId="0" borderId="9" xfId="0" applyFont="1" applyBorder="1" applyAlignment="1">
      <alignment horizontal="center" vertical="center" wrapText="1"/>
    </xf>
    <xf numFmtId="171" fontId="14" fillId="0" borderId="9" xfId="0" applyNumberFormat="1" applyFont="1" applyBorder="1" applyAlignment="1">
      <alignment horizontal="center" vertical="center" wrapText="1"/>
    </xf>
    <xf numFmtId="170" fontId="14" fillId="0" borderId="9" xfId="0" applyNumberFormat="1" applyFont="1" applyBorder="1" applyAlignment="1" applyProtection="1">
      <alignment horizontal="center" vertical="center" wrapText="1"/>
      <protection locked="0"/>
    </xf>
    <xf numFmtId="167" fontId="4" fillId="0" borderId="9" xfId="2"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4" xfId="0" applyFont="1" applyBorder="1" applyAlignment="1">
      <alignment horizontal="center" vertical="center" wrapText="1"/>
    </xf>
    <xf numFmtId="49" fontId="14" fillId="0" borderId="4" xfId="0" applyNumberFormat="1" applyFont="1" applyBorder="1" applyAlignment="1">
      <alignment horizontal="center" vertical="center" wrapText="1"/>
    </xf>
    <xf numFmtId="171" fontId="14" fillId="0" borderId="4" xfId="0" applyNumberFormat="1" applyFont="1" applyBorder="1" applyAlignment="1">
      <alignment horizontal="center" vertical="center" wrapText="1"/>
    </xf>
    <xf numFmtId="170" fontId="14" fillId="0" borderId="4" xfId="0" applyNumberFormat="1" applyFont="1" applyBorder="1" applyAlignment="1" applyProtection="1">
      <alignment vertical="center" wrapText="1"/>
      <protection locked="0"/>
    </xf>
    <xf numFmtId="167" fontId="4" fillId="0" borderId="4" xfId="2" applyNumberFormat="1" applyFont="1" applyBorder="1" applyAlignment="1">
      <alignment vertical="center" wrapText="1"/>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locked="0"/>
    </xf>
    <xf numFmtId="3" fontId="4" fillId="0" borderId="1" xfId="0" applyNumberFormat="1" applyFont="1" applyBorder="1" applyAlignment="1" applyProtection="1">
      <alignment horizontal="center" vertical="center" wrapText="1"/>
      <protection locked="0"/>
    </xf>
    <xf numFmtId="4" fontId="4" fillId="0" borderId="1" xfId="0" applyNumberFormat="1" applyFont="1" applyBorder="1" applyAlignment="1" applyProtection="1">
      <alignment horizontal="center" vertical="center" wrapText="1"/>
      <protection locked="0"/>
    </xf>
    <xf numFmtId="0" fontId="6" fillId="0" borderId="4" xfId="0" applyFont="1" applyBorder="1" applyAlignment="1" applyProtection="1">
      <alignment horizontal="left" vertical="center" wrapText="1"/>
      <protection locked="0"/>
    </xf>
    <xf numFmtId="167" fontId="6" fillId="0" borderId="4" xfId="1" applyNumberFormat="1" applyFont="1" applyBorder="1" applyAlignment="1">
      <alignment vertical="center" wrapText="1"/>
    </xf>
    <xf numFmtId="0" fontId="6" fillId="0" borderId="3"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3" xfId="0" applyFont="1" applyBorder="1" applyAlignment="1">
      <alignment vertical="center"/>
    </xf>
    <xf numFmtId="174" fontId="6" fillId="0" borderId="4" xfId="0" applyNumberFormat="1" applyFont="1" applyBorder="1" applyAlignment="1">
      <alignment horizontal="left" vertical="center"/>
    </xf>
    <xf numFmtId="49" fontId="6" fillId="0" borderId="7" xfId="0" applyNumberFormat="1" applyFont="1" applyBorder="1" applyAlignment="1">
      <alignment horizontal="center" vertical="center"/>
    </xf>
    <xf numFmtId="44" fontId="6" fillId="0" borderId="25" xfId="1" applyNumberFormat="1" applyFont="1" applyBorder="1" applyAlignment="1">
      <alignment horizontal="left" vertical="center" wrapText="1"/>
    </xf>
    <xf numFmtId="49" fontId="6" fillId="0" borderId="2" xfId="0" applyNumberFormat="1" applyFont="1" applyBorder="1" applyAlignment="1">
      <alignment horizontal="left" vertical="center"/>
    </xf>
    <xf numFmtId="49" fontId="6" fillId="0" borderId="0" xfId="0" applyNumberFormat="1" applyFont="1" applyAlignment="1">
      <alignment horizontal="left" vertical="center" wrapText="1"/>
    </xf>
    <xf numFmtId="0" fontId="6" fillId="0" borderId="5" xfId="0" applyFont="1" applyBorder="1" applyAlignment="1">
      <alignment horizontal="righ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4" fontId="6" fillId="0" borderId="4" xfId="0" applyNumberFormat="1" applyFont="1" applyBorder="1" applyAlignment="1">
      <alignment horizontal="center" vertical="center"/>
    </xf>
    <xf numFmtId="0" fontId="5" fillId="0" borderId="0" xfId="0" applyFont="1" applyAlignment="1">
      <alignment horizontal="left" vertical="center" wrapText="1"/>
    </xf>
    <xf numFmtId="172" fontId="4" fillId="0" borderId="1" xfId="0" applyNumberFormat="1" applyFont="1" applyBorder="1" applyAlignment="1" applyProtection="1">
      <alignment wrapText="1"/>
      <protection locked="0"/>
    </xf>
    <xf numFmtId="4" fontId="4" fillId="0" borderId="1" xfId="0" applyNumberFormat="1" applyFont="1" applyBorder="1" applyAlignment="1" applyProtection="1">
      <alignment wrapText="1"/>
      <protection locked="0"/>
    </xf>
    <xf numFmtId="0" fontId="4" fillId="0" borderId="0" xfId="0" applyFont="1" applyAlignment="1">
      <alignment horizontal="right" indent="1"/>
    </xf>
    <xf numFmtId="10" fontId="4" fillId="0" borderId="1" xfId="0" applyNumberFormat="1" applyFont="1" applyBorder="1" applyAlignment="1" applyProtection="1">
      <alignment wrapText="1"/>
      <protection locked="0"/>
    </xf>
    <xf numFmtId="10" fontId="0" fillId="0" borderId="0" xfId="0" applyNumberFormat="1" applyAlignment="1">
      <alignment horizontal="left" vertical="center" wrapText="1" indent="1"/>
    </xf>
    <xf numFmtId="0" fontId="4" fillId="0" borderId="27" xfId="0" applyFont="1" applyBorder="1" applyAlignment="1">
      <alignment horizontal="center" vertical="center" wrapText="1"/>
    </xf>
    <xf numFmtId="0" fontId="4" fillId="0" borderId="19" xfId="0" applyFont="1" applyBorder="1" applyAlignment="1">
      <alignment horizontal="left" vertical="center" wrapText="1"/>
    </xf>
    <xf numFmtId="39" fontId="4" fillId="0" borderId="31" xfId="3" applyNumberFormat="1" applyFont="1" applyBorder="1" applyAlignment="1">
      <alignment horizontal="right" vertical="center" wrapText="1"/>
    </xf>
    <xf numFmtId="39" fontId="4" fillId="0" borderId="32" xfId="3" applyNumberFormat="1" applyFont="1" applyBorder="1" applyAlignment="1">
      <alignment horizontal="right" vertical="center" wrapText="1"/>
    </xf>
    <xf numFmtId="44" fontId="4" fillId="0" borderId="32" xfId="1" applyNumberFormat="1" applyFont="1" applyBorder="1" applyAlignment="1">
      <alignment horizontal="left" vertical="center" wrapText="1"/>
    </xf>
    <xf numFmtId="0" fontId="4" fillId="0" borderId="22" xfId="0" applyFont="1" applyBorder="1" applyAlignment="1">
      <alignment horizontal="center" vertical="center" wrapText="1"/>
    </xf>
    <xf numFmtId="0" fontId="4" fillId="0" borderId="8" xfId="0" applyFont="1" applyBorder="1" applyAlignment="1">
      <alignment horizontal="left" vertical="center" wrapText="1"/>
    </xf>
    <xf numFmtId="39" fontId="4" fillId="0" borderId="33" xfId="3" applyNumberFormat="1" applyFont="1" applyBorder="1" applyAlignment="1">
      <alignment horizontal="right"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166" fontId="6" fillId="0" borderId="25" xfId="3" applyNumberFormat="1" applyFont="1" applyBorder="1" applyAlignment="1" applyProtection="1">
      <alignment horizontal="center" vertical="center" wrapText="1"/>
      <protection locked="0"/>
    </xf>
    <xf numFmtId="0" fontId="3" fillId="0" borderId="0" xfId="0" applyFont="1" applyAlignment="1">
      <alignment horizontal="left" vertical="center" indent="1"/>
    </xf>
    <xf numFmtId="0" fontId="0" fillId="0" borderId="0" xfId="0" applyAlignment="1">
      <alignment horizontal="left" vertical="center" wrapText="1" indent="1"/>
    </xf>
    <xf numFmtId="0" fontId="5" fillId="0" borderId="0" xfId="0" applyFont="1" applyAlignment="1">
      <alignment horizontal="left" vertical="center" wrapText="1" indent="1"/>
    </xf>
    <xf numFmtId="168" fontId="0" fillId="0" borderId="0" xfId="7" applyNumberFormat="1" applyFont="1" applyAlignment="1">
      <alignment horizontal="left" vertical="center" wrapText="1" indent="1"/>
    </xf>
    <xf numFmtId="0" fontId="4" fillId="0" borderId="19" xfId="0" applyFont="1" applyBorder="1" applyAlignment="1">
      <alignment horizontal="left" vertical="center"/>
    </xf>
    <xf numFmtId="0" fontId="4" fillId="0" borderId="19" xfId="0" applyFont="1" applyBorder="1" applyAlignment="1">
      <alignment vertical="center"/>
    </xf>
    <xf numFmtId="0" fontId="4" fillId="0" borderId="28" xfId="0" applyFont="1" applyBorder="1" applyAlignment="1">
      <alignment vertical="center"/>
    </xf>
    <xf numFmtId="0" fontId="6" fillId="0" borderId="30" xfId="0" applyFont="1" applyBorder="1" applyAlignment="1">
      <alignment vertical="center"/>
    </xf>
    <xf numFmtId="0" fontId="4" fillId="0" borderId="5" xfId="0" applyFont="1" applyBorder="1" applyAlignment="1">
      <alignment vertical="center"/>
    </xf>
    <xf numFmtId="0" fontId="4" fillId="0" borderId="27" xfId="0" applyFont="1" applyBorder="1" applyAlignment="1">
      <alignment horizontal="left" vertical="center" indent="1"/>
    </xf>
    <xf numFmtId="0" fontId="4" fillId="0" borderId="16" xfId="0" applyFont="1" applyBorder="1" applyAlignment="1">
      <alignment horizontal="left" vertical="center" indent="1"/>
    </xf>
    <xf numFmtId="0" fontId="6" fillId="0" borderId="29" xfId="0" applyFont="1" applyBorder="1" applyAlignment="1">
      <alignment horizontal="left" vertical="center" indent="1"/>
    </xf>
    <xf numFmtId="0" fontId="4" fillId="0" borderId="15" xfId="0" applyFont="1" applyBorder="1" applyAlignment="1">
      <alignment horizontal="left" vertical="center" indent="1"/>
    </xf>
    <xf numFmtId="179" fontId="4" fillId="0" borderId="1" xfId="0" applyNumberFormat="1" applyFont="1" applyBorder="1" applyAlignment="1" applyProtection="1">
      <alignment horizontal="center" wrapText="1"/>
      <protection locked="0"/>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0" xfId="0" applyFont="1" applyAlignment="1">
      <alignment horizontal="left" vertical="center" indent="1"/>
    </xf>
    <xf numFmtId="0" fontId="6" fillId="0" borderId="0" xfId="0" applyFont="1" applyAlignment="1">
      <alignment vertical="center"/>
    </xf>
    <xf numFmtId="44" fontId="6" fillId="0" borderId="0" xfId="1" applyNumberFormat="1" applyFont="1" applyBorder="1" applyAlignment="1">
      <alignment horizontal="left" vertical="center" wrapText="1"/>
    </xf>
    <xf numFmtId="0" fontId="6" fillId="0" borderId="19" xfId="0" applyFont="1" applyBorder="1" applyAlignment="1">
      <alignment horizontal="center" vertical="center"/>
    </xf>
    <xf numFmtId="49" fontId="6" fillId="0" borderId="4" xfId="0" applyNumberFormat="1" applyFont="1" applyBorder="1" applyAlignment="1">
      <alignment horizontal="center" vertical="center"/>
    </xf>
    <xf numFmtId="0" fontId="6" fillId="0" borderId="4" xfId="0" applyFont="1" applyBorder="1" applyAlignment="1">
      <alignment horizontal="center" vertical="center"/>
    </xf>
    <xf numFmtId="178" fontId="6" fillId="0" borderId="4" xfId="0" applyNumberFormat="1" applyFont="1" applyBorder="1" applyAlignment="1">
      <alignment horizontal="center" vertical="center" wrapText="1"/>
    </xf>
    <xf numFmtId="178" fontId="4" fillId="0" borderId="0" xfId="0" applyNumberFormat="1" applyFont="1" applyAlignment="1">
      <alignment wrapText="1"/>
    </xf>
    <xf numFmtId="178" fontId="4" fillId="0" borderId="4" xfId="3" applyNumberFormat="1" applyFont="1" applyBorder="1" applyAlignment="1">
      <alignment vertical="center" wrapText="1"/>
    </xf>
    <xf numFmtId="178" fontId="4" fillId="0" borderId="4" xfId="1" applyNumberFormat="1" applyFont="1" applyBorder="1" applyAlignment="1">
      <alignment vertical="center" wrapText="1"/>
    </xf>
    <xf numFmtId="178" fontId="4" fillId="0" borderId="1" xfId="3" applyNumberFormat="1" applyFont="1" applyBorder="1" applyAlignment="1">
      <alignment wrapText="1"/>
    </xf>
    <xf numFmtId="178" fontId="4" fillId="0" borderId="1" xfId="1" applyNumberFormat="1" applyFont="1" applyBorder="1" applyAlignment="1">
      <alignment wrapText="1"/>
    </xf>
    <xf numFmtId="178" fontId="4" fillId="0" borderId="1" xfId="0" applyNumberFormat="1" applyFont="1" applyBorder="1"/>
    <xf numFmtId="178" fontId="6" fillId="0" borderId="12" xfId="1" applyNumberFormat="1" applyFont="1" applyBorder="1" applyAlignment="1">
      <alignment vertical="center" wrapText="1"/>
    </xf>
    <xf numFmtId="178" fontId="6" fillId="0" borderId="4" xfId="1" applyNumberFormat="1" applyFont="1" applyBorder="1" applyAlignment="1">
      <alignment vertical="center" wrapText="1"/>
    </xf>
    <xf numFmtId="178" fontId="4" fillId="0" borderId="0" xfId="0" applyNumberFormat="1" applyFont="1" applyAlignment="1">
      <alignment vertical="top" wrapText="1"/>
    </xf>
    <xf numFmtId="4" fontId="6" fillId="0" borderId="4" xfId="0" applyNumberFormat="1" applyFont="1" applyBorder="1" applyAlignment="1" applyProtection="1">
      <alignment horizontal="center" vertical="center"/>
      <protection locked="0"/>
    </xf>
    <xf numFmtId="0" fontId="14" fillId="0" borderId="1" xfId="0" applyFont="1" applyBorder="1" applyAlignment="1">
      <alignment horizontal="left" vertical="top" wrapText="1" indent="2"/>
    </xf>
    <xf numFmtId="49" fontId="14" fillId="0" borderId="1" xfId="0" applyNumberFormat="1" applyFont="1" applyBorder="1" applyAlignment="1">
      <alignment horizontal="left" vertical="top" wrapText="1" indent="2"/>
    </xf>
    <xf numFmtId="0" fontId="4" fillId="0" borderId="0" xfId="0" applyFont="1" applyAlignment="1" applyProtection="1">
      <alignment horizontal="left" wrapText="1"/>
      <protection locked="0"/>
    </xf>
    <xf numFmtId="0" fontId="4" fillId="0" borderId="0" xfId="0" applyFont="1" applyAlignment="1">
      <alignment horizontal="left" vertical="top"/>
    </xf>
    <xf numFmtId="0" fontId="4" fillId="0" borderId="0" xfId="0" applyFont="1" applyAlignment="1">
      <alignment vertical="top"/>
    </xf>
    <xf numFmtId="49" fontId="4" fillId="0" borderId="0" xfId="0" applyNumberFormat="1" applyFont="1" applyAlignment="1">
      <alignment horizontal="left" vertical="center"/>
    </xf>
    <xf numFmtId="167" fontId="4" fillId="0" borderId="0" xfId="0" applyNumberFormat="1" applyFont="1" applyAlignment="1">
      <alignment horizontal="right" vertical="center"/>
    </xf>
    <xf numFmtId="49" fontId="4" fillId="0" borderId="0" xfId="0" applyNumberFormat="1" applyFont="1" applyAlignment="1">
      <alignment horizontal="right" vertical="top"/>
    </xf>
    <xf numFmtId="178" fontId="4" fillId="0" borderId="0" xfId="0" applyNumberFormat="1" applyFont="1" applyAlignment="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0" xfId="0" applyFont="1" applyAlignment="1">
      <alignment horizontal="right" vertical="center"/>
    </xf>
    <xf numFmtId="178" fontId="6" fillId="0" borderId="0" xfId="0" applyNumberFormat="1" applyFont="1" applyAlignment="1">
      <alignment vertical="center"/>
    </xf>
    <xf numFmtId="178" fontId="6" fillId="0" borderId="0" xfId="0" applyNumberFormat="1" applyFont="1" applyAlignment="1">
      <alignment vertical="center" wrapText="1"/>
    </xf>
    <xf numFmtId="0" fontId="6" fillId="0" borderId="0" xfId="0" applyFont="1" applyAlignment="1">
      <alignment horizontal="center" vertical="center"/>
    </xf>
    <xf numFmtId="49" fontId="6" fillId="0" borderId="7" xfId="0" applyNumberFormat="1" applyFont="1" applyBorder="1" applyAlignment="1">
      <alignment vertical="center"/>
    </xf>
    <xf numFmtId="167" fontId="6" fillId="0" borderId="4" xfId="1" applyNumberFormat="1" applyFont="1" applyBorder="1" applyAlignment="1">
      <alignment horizontal="right" vertical="center" wrapText="1"/>
    </xf>
    <xf numFmtId="167" fontId="6" fillId="0" borderId="0" xfId="1" applyNumberFormat="1" applyFont="1" applyBorder="1" applyAlignment="1">
      <alignment horizontal="right" vertical="center" wrapText="1"/>
    </xf>
    <xf numFmtId="49" fontId="4" fillId="0" borderId="0" xfId="0" applyNumberFormat="1" applyFont="1" applyAlignment="1">
      <alignment horizontal="left" vertical="top"/>
    </xf>
    <xf numFmtId="0" fontId="4" fillId="0" borderId="0" xfId="0" applyFont="1" applyAlignment="1">
      <alignment horizontal="center" vertical="top"/>
    </xf>
    <xf numFmtId="0" fontId="4" fillId="0" borderId="0" xfId="0" applyFont="1" applyAlignment="1">
      <alignment horizontal="right" vertical="top"/>
    </xf>
    <xf numFmtId="0" fontId="6" fillId="0" borderId="0" xfId="0" applyFont="1" applyAlignment="1">
      <alignment horizontal="center" vertical="top"/>
    </xf>
    <xf numFmtId="0" fontId="6" fillId="0" borderId="0" xfId="0" applyFont="1" applyAlignment="1">
      <alignment vertical="top"/>
    </xf>
    <xf numFmtId="49" fontId="6" fillId="0" borderId="5" xfId="0" applyNumberFormat="1" applyFont="1" applyBorder="1" applyAlignment="1">
      <alignment horizontal="left" vertical="center"/>
    </xf>
    <xf numFmtId="49" fontId="6" fillId="0" borderId="9" xfId="0" applyNumberFormat="1" applyFont="1" applyBorder="1" applyAlignment="1">
      <alignment horizontal="left" vertical="center"/>
    </xf>
    <xf numFmtId="49" fontId="6" fillId="0" borderId="11" xfId="0" applyNumberFormat="1" applyFont="1" applyBorder="1" applyAlignment="1">
      <alignment horizontal="left" vertical="center"/>
    </xf>
    <xf numFmtId="49" fontId="4" fillId="0" borderId="2" xfId="0" applyNumberFormat="1" applyFont="1" applyBorder="1" applyAlignment="1">
      <alignment horizontal="left" vertical="top" wrapText="1"/>
    </xf>
    <xf numFmtId="0" fontId="7" fillId="0" borderId="1" xfId="0" applyFont="1" applyBorder="1" applyAlignment="1">
      <alignment horizontal="center" vertical="top" wrapText="1"/>
    </xf>
    <xf numFmtId="3" fontId="4" fillId="0" borderId="0" xfId="0" applyNumberFormat="1" applyFont="1" applyAlignment="1">
      <alignment horizontal="center"/>
    </xf>
    <xf numFmtId="0" fontId="4" fillId="0" borderId="1" xfId="0" applyFont="1" applyBorder="1" applyAlignment="1">
      <alignment horizontal="left" vertical="top"/>
    </xf>
    <xf numFmtId="0" fontId="4" fillId="0" borderId="1" xfId="0" applyFont="1" applyBorder="1" applyAlignment="1">
      <alignment horizontal="center" vertical="top"/>
    </xf>
    <xf numFmtId="0" fontId="6" fillId="0" borderId="0" xfId="0" applyFont="1" applyAlignment="1">
      <alignment horizontal="left" vertical="center"/>
    </xf>
    <xf numFmtId="0" fontId="6" fillId="0" borderId="17" xfId="0" applyFont="1" applyBorder="1" applyAlignment="1">
      <alignment horizontal="left" vertical="center"/>
    </xf>
    <xf numFmtId="0" fontId="4" fillId="0" borderId="10" xfId="0" applyFont="1" applyBorder="1" applyAlignment="1">
      <alignment vertical="top"/>
    </xf>
    <xf numFmtId="49" fontId="6" fillId="0" borderId="9" xfId="0" applyNumberFormat="1" applyFont="1" applyBorder="1" applyAlignment="1">
      <alignment horizontal="left" vertical="top" wrapText="1"/>
    </xf>
    <xf numFmtId="49" fontId="6" fillId="0" borderId="11" xfId="0" applyNumberFormat="1" applyFont="1" applyBorder="1" applyAlignment="1">
      <alignment horizontal="left" vertical="top" wrapText="1"/>
    </xf>
    <xf numFmtId="0" fontId="6" fillId="0" borderId="7" xfId="0" applyFont="1" applyBorder="1" applyAlignment="1">
      <alignment vertical="center"/>
    </xf>
    <xf numFmtId="0" fontId="4" fillId="0" borderId="0" xfId="0" applyFont="1"/>
    <xf numFmtId="0" fontId="4" fillId="0" borderId="6" xfId="0" applyFont="1" applyBorder="1"/>
    <xf numFmtId="0" fontId="4" fillId="0" borderId="12" xfId="0" applyFont="1" applyBorder="1"/>
    <xf numFmtId="0" fontId="4" fillId="0" borderId="12" xfId="0" applyFont="1" applyBorder="1" applyAlignment="1">
      <alignment horizontal="center"/>
    </xf>
    <xf numFmtId="3" fontId="4" fillId="0" borderId="12" xfId="0" applyNumberFormat="1" applyFont="1" applyBorder="1" applyAlignment="1">
      <alignment horizontal="center"/>
    </xf>
    <xf numFmtId="4" fontId="4" fillId="0" borderId="13" xfId="0" applyNumberFormat="1" applyFont="1" applyBorder="1" applyAlignment="1" applyProtection="1">
      <alignment horizontal="right"/>
      <protection locked="0"/>
    </xf>
    <xf numFmtId="4" fontId="4" fillId="0" borderId="6" xfId="0" applyNumberFormat="1" applyFont="1" applyBorder="1"/>
    <xf numFmtId="4" fontId="4" fillId="0" borderId="5" xfId="0" applyNumberFormat="1" applyFont="1" applyBorder="1" applyAlignment="1" applyProtection="1">
      <alignment horizontal="right"/>
      <protection locked="0"/>
    </xf>
    <xf numFmtId="0" fontId="4" fillId="0" borderId="8" xfId="0" applyFont="1" applyBorder="1"/>
    <xf numFmtId="0" fontId="4" fillId="0" borderId="9" xfId="0" applyFont="1" applyBorder="1" applyAlignment="1">
      <alignment horizontal="center"/>
    </xf>
    <xf numFmtId="3" fontId="4" fillId="0" borderId="9" xfId="0" applyNumberFormat="1" applyFont="1" applyBorder="1" applyAlignment="1">
      <alignment horizontal="center"/>
    </xf>
    <xf numFmtId="4" fontId="4" fillId="0" borderId="11" xfId="0" applyNumberFormat="1" applyFont="1" applyBorder="1" applyAlignment="1" applyProtection="1">
      <alignment horizontal="right"/>
      <protection locked="0"/>
    </xf>
    <xf numFmtId="4" fontId="4" fillId="0" borderId="8" xfId="0" applyNumberFormat="1" applyFont="1" applyBorder="1"/>
    <xf numFmtId="167" fontId="4" fillId="0" borderId="4" xfId="0" applyNumberFormat="1" applyFont="1" applyBorder="1" applyAlignment="1">
      <alignment vertical="center"/>
    </xf>
    <xf numFmtId="49" fontId="6" fillId="0" borderId="0" xfId="0" applyNumberFormat="1" applyFont="1" applyAlignment="1">
      <alignment horizontal="left" vertical="top" wrapText="1"/>
    </xf>
    <xf numFmtId="43" fontId="4" fillId="0" borderId="0" xfId="0" applyNumberFormat="1" applyFont="1" applyAlignment="1">
      <alignment horizontal="right" vertical="top"/>
    </xf>
    <xf numFmtId="49" fontId="6" fillId="0" borderId="5" xfId="0" applyNumberFormat="1" applyFont="1" applyBorder="1" applyAlignment="1">
      <alignment horizontal="left" vertical="top" wrapText="1"/>
    </xf>
    <xf numFmtId="40" fontId="4" fillId="0" borderId="1" xfId="0" applyNumberFormat="1" applyFont="1" applyBorder="1" applyAlignment="1">
      <alignment wrapText="1"/>
    </xf>
    <xf numFmtId="40" fontId="4" fillId="0" borderId="1" xfId="7" applyNumberFormat="1" applyFont="1" applyBorder="1" applyAlignment="1" applyProtection="1">
      <alignment wrapText="1"/>
      <protection locked="0"/>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0" fontId="4" fillId="0" borderId="0" xfId="0" applyFont="1" applyAlignment="1" applyProtection="1">
      <alignment vertical="center"/>
      <protection locked="0"/>
    </xf>
    <xf numFmtId="0" fontId="6" fillId="0" borderId="1" xfId="0" applyFont="1" applyBorder="1" applyAlignment="1">
      <alignment horizontal="left" vertical="top"/>
    </xf>
    <xf numFmtId="3" fontId="4" fillId="0" borderId="1" xfId="2" applyFont="1" applyBorder="1" applyAlignment="1" applyProtection="1">
      <alignment horizontal="center"/>
    </xf>
    <xf numFmtId="0" fontId="6" fillId="0" borderId="3" xfId="0" applyFont="1" applyBorder="1" applyAlignment="1">
      <alignment horizontal="center" vertical="center"/>
    </xf>
    <xf numFmtId="4" fontId="6" fillId="0" borderId="19" xfId="0" applyNumberFormat="1" applyFont="1" applyBorder="1" applyAlignment="1" applyProtection="1">
      <alignment vertical="center"/>
      <protection locked="0"/>
    </xf>
    <xf numFmtId="0" fontId="4" fillId="0" borderId="6" xfId="0" applyFont="1" applyBorder="1" applyAlignment="1">
      <alignment horizontal="left"/>
    </xf>
    <xf numFmtId="0" fontId="4" fillId="0" borderId="13" xfId="0" applyFont="1" applyBorder="1" applyAlignment="1">
      <alignment wrapText="1"/>
    </xf>
    <xf numFmtId="0" fontId="4" fillId="0" borderId="6" xfId="0" applyFont="1" applyBorder="1" applyAlignment="1">
      <alignment horizontal="center"/>
    </xf>
    <xf numFmtId="3" fontId="4" fillId="0" borderId="6" xfId="0" applyNumberFormat="1" applyFont="1" applyBorder="1" applyAlignment="1">
      <alignment horizontal="center"/>
    </xf>
    <xf numFmtId="0" fontId="22" fillId="0" borderId="5" xfId="0" applyFont="1" applyBorder="1" applyAlignment="1">
      <alignment vertical="top" wrapText="1"/>
    </xf>
    <xf numFmtId="0" fontId="4" fillId="0" borderId="5" xfId="0" applyFont="1" applyBorder="1" applyAlignment="1">
      <alignment vertical="top" wrapText="1"/>
    </xf>
    <xf numFmtId="3" fontId="4" fillId="0" borderId="1" xfId="2" applyFont="1" applyFill="1" applyBorder="1" applyAlignment="1" applyProtection="1">
      <alignment horizontal="center"/>
    </xf>
    <xf numFmtId="0" fontId="4" fillId="0" borderId="5" xfId="0" applyFont="1" applyBorder="1" applyAlignment="1">
      <alignment wrapText="1"/>
    </xf>
    <xf numFmtId="0" fontId="6" fillId="0" borderId="4" xfId="0" applyFont="1" applyBorder="1" applyAlignment="1">
      <alignment horizontal="left" vertical="center"/>
    </xf>
    <xf numFmtId="3" fontId="6" fillId="0" borderId="3" xfId="0" applyNumberFormat="1" applyFont="1" applyBorder="1" applyAlignment="1">
      <alignment horizontal="center" vertical="center"/>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4" fillId="0" borderId="0" xfId="2" applyNumberFormat="1" applyFont="1" applyBorder="1" applyAlignment="1" applyProtection="1">
      <alignment horizontal="center" vertical="center"/>
    </xf>
    <xf numFmtId="0" fontId="4" fillId="0" borderId="12" xfId="0" applyFont="1" applyBorder="1" applyAlignment="1">
      <alignment horizontal="center" vertical="center"/>
    </xf>
    <xf numFmtId="0" fontId="4" fillId="0" borderId="10" xfId="0" applyFont="1" applyBorder="1"/>
    <xf numFmtId="0" fontId="4" fillId="0" borderId="9" xfId="0" applyFont="1" applyBorder="1" applyProtection="1">
      <protection locked="0"/>
    </xf>
    <xf numFmtId="0" fontId="6" fillId="0" borderId="11" xfId="0" applyFont="1" applyBorder="1"/>
    <xf numFmtId="0" fontId="4" fillId="0" borderId="5" xfId="0" applyFont="1" applyBorder="1" applyAlignment="1">
      <alignment horizontal="left" vertical="top" wrapText="1" indent="1"/>
    </xf>
    <xf numFmtId="180" fontId="4" fillId="0" borderId="1" xfId="2" applyNumberFormat="1" applyFont="1" applyFill="1" applyBorder="1" applyAlignment="1" applyProtection="1">
      <alignment horizontal="center"/>
    </xf>
    <xf numFmtId="0" fontId="4" fillId="0" borderId="1" xfId="0" quotePrefix="1" applyFont="1" applyBorder="1" applyAlignment="1">
      <alignment horizontal="left" vertical="top"/>
    </xf>
    <xf numFmtId="0" fontId="6" fillId="0" borderId="6" xfId="0" applyFont="1" applyBorder="1" applyAlignment="1">
      <alignment horizontal="center" vertical="center"/>
    </xf>
    <xf numFmtId="178" fontId="4" fillId="0" borderId="1" xfId="0" applyNumberFormat="1" applyFont="1" applyBorder="1" applyAlignment="1">
      <alignment wrapText="1"/>
    </xf>
    <xf numFmtId="178" fontId="4" fillId="0" borderId="1" xfId="11" applyNumberFormat="1" applyFont="1" applyBorder="1"/>
    <xf numFmtId="0" fontId="5" fillId="0" borderId="0" xfId="0" applyFont="1" applyAlignment="1">
      <alignment horizontal="right" vertical="center"/>
    </xf>
    <xf numFmtId="0" fontId="5" fillId="0" borderId="0" xfId="0" applyFont="1" applyAlignment="1">
      <alignment horizontal="left" vertical="top"/>
    </xf>
    <xf numFmtId="49" fontId="4" fillId="0" borderId="2" xfId="0" applyNumberFormat="1" applyFont="1" applyBorder="1" applyAlignment="1">
      <alignment horizontal="left" wrapText="1"/>
    </xf>
    <xf numFmtId="49" fontId="4" fillId="0" borderId="1" xfId="0" applyNumberFormat="1" applyFont="1" applyBorder="1" applyAlignment="1">
      <alignment horizontal="left" vertical="top"/>
    </xf>
    <xf numFmtId="49" fontId="4" fillId="0" borderId="2" xfId="0" applyNumberFormat="1" applyFont="1" applyBorder="1" applyAlignment="1">
      <alignment horizontal="left" vertical="top"/>
    </xf>
    <xf numFmtId="180" fontId="4" fillId="0" borderId="1" xfId="2" applyNumberFormat="1" applyFont="1" applyFill="1" applyBorder="1" applyAlignment="1" applyProtection="1"/>
    <xf numFmtId="173" fontId="4" fillId="0" borderId="1" xfId="1" applyNumberFormat="1" applyFont="1" applyFill="1" applyBorder="1" applyAlignment="1">
      <alignment wrapText="1"/>
    </xf>
    <xf numFmtId="178" fontId="6" fillId="0" borderId="4" xfId="0" applyNumberFormat="1" applyFont="1" applyBorder="1" applyAlignment="1">
      <alignment vertical="center"/>
    </xf>
    <xf numFmtId="178" fontId="16" fillId="0" borderId="1" xfId="0" applyNumberFormat="1" applyFont="1" applyBorder="1" applyAlignment="1">
      <alignment wrapText="1"/>
    </xf>
    <xf numFmtId="0" fontId="6" fillId="0" borderId="35" xfId="0" applyFont="1" applyBorder="1" applyAlignment="1">
      <alignment vertical="center"/>
    </xf>
    <xf numFmtId="181" fontId="6" fillId="0" borderId="34" xfId="0" applyNumberFormat="1" applyFont="1" applyBorder="1" applyAlignment="1">
      <alignment horizontal="center" vertical="center" wrapText="1"/>
    </xf>
    <xf numFmtId="181" fontId="4" fillId="0" borderId="3" xfId="0" applyNumberFormat="1" applyFont="1" applyBorder="1" applyAlignment="1">
      <alignment horizontal="left" vertical="center" wrapText="1"/>
    </xf>
    <xf numFmtId="44" fontId="4" fillId="0" borderId="14" xfId="1" applyNumberFormat="1" applyFont="1" applyBorder="1" applyAlignment="1" applyProtection="1">
      <alignment vertical="center" wrapText="1"/>
    </xf>
    <xf numFmtId="44" fontId="6" fillId="0" borderId="25" xfId="1" applyNumberFormat="1" applyFont="1" applyBorder="1" applyAlignment="1" applyProtection="1">
      <alignment vertical="center" wrapText="1"/>
    </xf>
    <xf numFmtId="44" fontId="4" fillId="0" borderId="14" xfId="3" applyNumberFormat="1" applyFont="1" applyBorder="1" applyAlignment="1" applyProtection="1">
      <alignment horizontal="left" vertical="center" wrapText="1"/>
    </xf>
    <xf numFmtId="44" fontId="6" fillId="0" borderId="25" xfId="1" applyNumberFormat="1" applyFont="1" applyBorder="1" applyAlignment="1" applyProtection="1">
      <alignment horizontal="left" vertical="center" wrapText="1"/>
    </xf>
    <xf numFmtId="181" fontId="4" fillId="0" borderId="10" xfId="0" applyNumberFormat="1" applyFont="1" applyBorder="1" applyAlignment="1">
      <alignment horizontal="center" vertical="center" wrapText="1"/>
    </xf>
    <xf numFmtId="168" fontId="4" fillId="0" borderId="0" xfId="0" applyNumberFormat="1" applyFont="1" applyAlignment="1">
      <alignment vertical="center"/>
    </xf>
    <xf numFmtId="168" fontId="6" fillId="0" borderId="4" xfId="0" applyNumberFormat="1" applyFont="1" applyBorder="1" applyAlignment="1">
      <alignment horizontal="center" vertical="center" wrapText="1"/>
    </xf>
    <xf numFmtId="168" fontId="4" fillId="0" borderId="1" xfId="1" applyNumberFormat="1" applyFont="1" applyBorder="1" applyAlignment="1">
      <alignment wrapText="1"/>
    </xf>
    <xf numFmtId="168" fontId="6" fillId="0" borderId="4" xfId="1" applyNumberFormat="1" applyFont="1" applyBorder="1" applyAlignment="1">
      <alignment vertical="center" wrapText="1"/>
    </xf>
    <xf numFmtId="168" fontId="4" fillId="0" borderId="4" xfId="1" applyNumberFormat="1" applyFont="1" applyBorder="1" applyAlignment="1">
      <alignment vertical="center" wrapText="1"/>
    </xf>
    <xf numFmtId="168" fontId="4" fillId="0" borderId="0" xfId="0" applyNumberFormat="1" applyFont="1" applyAlignment="1">
      <alignment wrapText="1"/>
    </xf>
    <xf numFmtId="0" fontId="6" fillId="0" borderId="0" xfId="0" applyFont="1" applyAlignment="1">
      <alignment vertical="center" wrapText="1"/>
    </xf>
    <xf numFmtId="0" fontId="4" fillId="0" borderId="0" xfId="1" applyNumberFormat="1" applyFont="1" applyBorder="1" applyAlignment="1">
      <alignment wrapText="1"/>
    </xf>
    <xf numFmtId="0" fontId="6" fillId="0" borderId="0" xfId="1" applyNumberFormat="1" applyFont="1" applyBorder="1" applyAlignment="1">
      <alignment vertical="center" wrapText="1"/>
    </xf>
    <xf numFmtId="0" fontId="4" fillId="0" borderId="0" xfId="1" applyNumberFormat="1" applyFont="1" applyBorder="1" applyAlignment="1">
      <alignment vertical="center" wrapText="1"/>
    </xf>
    <xf numFmtId="167" fontId="4" fillId="0" borderId="1" xfId="2" applyNumberFormat="1" applyFont="1" applyBorder="1" applyAlignment="1">
      <alignment vertical="center" wrapText="1"/>
    </xf>
    <xf numFmtId="178" fontId="14" fillId="0" borderId="1" xfId="0" applyNumberFormat="1" applyFont="1" applyBorder="1" applyAlignment="1" applyProtection="1">
      <alignment wrapText="1"/>
      <protection locked="0"/>
    </xf>
    <xf numFmtId="181" fontId="4" fillId="0" borderId="7" xfId="0" applyNumberFormat="1" applyFont="1" applyBorder="1" applyAlignment="1">
      <alignment horizontal="center" vertical="center" wrapText="1"/>
    </xf>
    <xf numFmtId="178" fontId="4" fillId="0" borderId="1" xfId="11" applyNumberFormat="1" applyFont="1" applyFill="1" applyBorder="1"/>
    <xf numFmtId="9" fontId="4" fillId="0" borderId="1" xfId="7" applyFont="1" applyFill="1" applyBorder="1" applyAlignment="1" applyProtection="1">
      <alignment wrapText="1"/>
      <protection locked="0"/>
    </xf>
    <xf numFmtId="0" fontId="4" fillId="0" borderId="2" xfId="0" applyFont="1" applyBorder="1" applyAlignment="1">
      <alignment vertical="center"/>
    </xf>
    <xf numFmtId="0" fontId="4" fillId="0" borderId="2" xfId="0" applyFont="1" applyBorder="1"/>
    <xf numFmtId="0" fontId="6" fillId="0" borderId="2" xfId="0" applyFont="1" applyBorder="1" applyAlignment="1">
      <alignment vertical="center"/>
    </xf>
    <xf numFmtId="0" fontId="6" fillId="0" borderId="2" xfId="0" applyFont="1" applyBorder="1" applyAlignment="1">
      <alignment horizontal="right" vertical="center"/>
    </xf>
    <xf numFmtId="167" fontId="4" fillId="0" borderId="2" xfId="0" applyNumberFormat="1" applyFont="1" applyBorder="1" applyAlignment="1">
      <alignment vertical="center"/>
    </xf>
    <xf numFmtId="0" fontId="4" fillId="0" borderId="2" xfId="0" applyFont="1" applyBorder="1" applyAlignment="1" applyProtection="1">
      <alignment vertical="center" wrapText="1"/>
      <protection locked="0"/>
    </xf>
    <xf numFmtId="0" fontId="4" fillId="0" borderId="2" xfId="0" applyFont="1" applyBorder="1" applyAlignment="1" applyProtection="1">
      <alignment wrapText="1"/>
      <protection locked="0"/>
    </xf>
    <xf numFmtId="0" fontId="4" fillId="2" borderId="0" xfId="0" applyFont="1" applyFill="1" applyAlignment="1">
      <alignment vertical="top"/>
    </xf>
    <xf numFmtId="175" fontId="4" fillId="0" borderId="0" xfId="11" applyNumberFormat="1" applyFont="1" applyFill="1" applyBorder="1"/>
    <xf numFmtId="0" fontId="14" fillId="0" borderId="1" xfId="0" applyFont="1" applyBorder="1" applyAlignment="1">
      <alignment horizontal="left" vertical="top" wrapText="1" indent="1"/>
    </xf>
    <xf numFmtId="180" fontId="4" fillId="0" borderId="1" xfId="2" applyNumberFormat="1" applyFont="1" applyFill="1" applyBorder="1" applyAlignment="1" applyProtection="1">
      <alignment horizontal="center" vertical="center"/>
    </xf>
    <xf numFmtId="178" fontId="4" fillId="0" borderId="1" xfId="11" applyNumberFormat="1" applyFont="1" applyBorder="1" applyAlignment="1">
      <alignment vertical="center"/>
    </xf>
    <xf numFmtId="49" fontId="23" fillId="0" borderId="1" xfId="0" applyNumberFormat="1" applyFont="1" applyBorder="1" applyAlignment="1">
      <alignment vertical="top" wrapText="1"/>
    </xf>
    <xf numFmtId="2" fontId="4" fillId="0" borderId="1" xfId="0" applyNumberFormat="1" applyFont="1" applyBorder="1" applyAlignment="1" applyProtection="1">
      <alignment wrapText="1"/>
      <protection locked="0"/>
    </xf>
    <xf numFmtId="2" fontId="0" fillId="0" borderId="0" xfId="0" applyNumberFormat="1" applyAlignment="1">
      <alignment horizontal="left" vertical="center" wrapText="1" indent="1"/>
    </xf>
    <xf numFmtId="177" fontId="4" fillId="0" borderId="1" xfId="0" applyNumberFormat="1" applyFont="1" applyBorder="1" applyAlignment="1">
      <alignment wrapText="1"/>
    </xf>
    <xf numFmtId="175" fontId="4" fillId="0" borderId="1" xfId="0" applyNumberFormat="1" applyFont="1" applyBorder="1" applyAlignment="1">
      <alignment horizontal="center" wrapText="1"/>
    </xf>
    <xf numFmtId="165" fontId="0" fillId="0" borderId="0" xfId="0" applyNumberFormat="1" applyAlignment="1">
      <alignment vertical="center" wrapText="1"/>
    </xf>
    <xf numFmtId="165" fontId="0" fillId="0" borderId="0" xfId="0" applyNumberFormat="1" applyAlignment="1">
      <alignment horizontal="left" vertical="center" wrapText="1" indent="1"/>
    </xf>
    <xf numFmtId="9" fontId="4" fillId="0" borderId="1" xfId="1" applyNumberFormat="1" applyFont="1" applyBorder="1" applyAlignment="1">
      <alignment wrapText="1"/>
    </xf>
    <xf numFmtId="177" fontId="4" fillId="0" borderId="1" xfId="7" applyNumberFormat="1" applyFont="1" applyBorder="1" applyAlignment="1">
      <alignment wrapText="1"/>
    </xf>
    <xf numFmtId="0" fontId="24" fillId="0" borderId="1" xfId="0" applyFont="1" applyBorder="1" applyAlignment="1">
      <alignment horizontal="center"/>
    </xf>
    <xf numFmtId="167" fontId="4" fillId="0" borderId="1" xfId="0" applyNumberFormat="1" applyFont="1" applyBorder="1" applyAlignment="1">
      <alignment horizontal="center"/>
    </xf>
    <xf numFmtId="0" fontId="14" fillId="0" borderId="1" xfId="0" applyFont="1" applyBorder="1" applyAlignment="1">
      <alignment horizontal="center" vertical="top" wrapText="1"/>
    </xf>
    <xf numFmtId="170" fontId="14" fillId="0" borderId="1" xfId="0" applyNumberFormat="1" applyFont="1" applyBorder="1" applyAlignment="1" applyProtection="1">
      <alignment vertical="top" wrapText="1"/>
      <protection locked="0"/>
    </xf>
    <xf numFmtId="175" fontId="4" fillId="0" borderId="1" xfId="11" applyNumberFormat="1" applyFont="1" applyBorder="1" applyAlignment="1">
      <alignment vertical="top"/>
    </xf>
    <xf numFmtId="9" fontId="14" fillId="0" borderId="1" xfId="0" applyNumberFormat="1" applyFont="1" applyBorder="1" applyAlignment="1" applyProtection="1">
      <alignment wrapText="1"/>
      <protection locked="0"/>
    </xf>
    <xf numFmtId="49" fontId="14" fillId="0" borderId="1" xfId="0" applyNumberFormat="1" applyFont="1" applyBorder="1" applyAlignment="1">
      <alignment horizontal="center" vertical="top" wrapText="1"/>
    </xf>
    <xf numFmtId="177" fontId="14" fillId="0" borderId="1" xfId="0" applyNumberFormat="1" applyFont="1" applyBorder="1" applyAlignment="1">
      <alignment wrapText="1"/>
    </xf>
    <xf numFmtId="183" fontId="6" fillId="0" borderId="1" xfId="0" applyNumberFormat="1" applyFont="1" applyBorder="1" applyAlignment="1" applyProtection="1">
      <alignment horizontal="left" wrapText="1"/>
      <protection locked="0"/>
    </xf>
    <xf numFmtId="180" fontId="4" fillId="0" borderId="1" xfId="2" applyNumberFormat="1" applyFont="1" applyFill="1" applyBorder="1" applyAlignment="1" applyProtection="1">
      <alignment horizontal="center" vertical="top"/>
    </xf>
    <xf numFmtId="178" fontId="4" fillId="0" borderId="1" xfId="0" applyNumberFormat="1" applyFont="1" applyBorder="1" applyAlignment="1">
      <alignment vertical="top" wrapText="1"/>
    </xf>
    <xf numFmtId="178" fontId="4" fillId="0" borderId="1" xfId="11" applyNumberFormat="1" applyFont="1" applyBorder="1" applyAlignment="1">
      <alignment vertical="top"/>
    </xf>
    <xf numFmtId="182" fontId="4" fillId="0" borderId="1" xfId="2" applyNumberFormat="1" applyFont="1" applyFill="1" applyBorder="1" applyAlignment="1" applyProtection="1">
      <alignment horizontal="center" vertical="top"/>
    </xf>
    <xf numFmtId="175" fontId="4" fillId="0" borderId="0" xfId="11" applyNumberFormat="1" applyFont="1" applyBorder="1" applyAlignment="1">
      <alignment vertical="top"/>
    </xf>
    <xf numFmtId="9" fontId="4" fillId="0" borderId="1" xfId="0" applyNumberFormat="1" applyFont="1" applyBorder="1" applyAlignment="1">
      <alignment vertical="top" wrapText="1"/>
    </xf>
    <xf numFmtId="9" fontId="4" fillId="0" borderId="1" xfId="0" applyNumberFormat="1" applyFont="1" applyBorder="1" applyAlignment="1" applyProtection="1">
      <alignment wrapText="1"/>
      <protection locked="0"/>
    </xf>
    <xf numFmtId="38" fontId="4" fillId="0" borderId="1" xfId="0" applyNumberFormat="1" applyFont="1" applyBorder="1" applyAlignment="1">
      <alignment horizontal="center" vertical="center" wrapText="1"/>
    </xf>
    <xf numFmtId="4" fontId="4" fillId="0" borderId="1" xfId="0" applyNumberFormat="1" applyFont="1" applyBorder="1" applyAlignment="1">
      <alignment vertical="center" wrapText="1"/>
    </xf>
    <xf numFmtId="0" fontId="24" fillId="0" borderId="1" xfId="0" applyFont="1" applyBorder="1" applyAlignment="1">
      <alignment horizontal="center" wrapText="1"/>
    </xf>
    <xf numFmtId="9" fontId="4" fillId="0" borderId="1" xfId="0" applyNumberFormat="1" applyFont="1" applyBorder="1" applyAlignment="1">
      <alignment wrapText="1"/>
    </xf>
    <xf numFmtId="0" fontId="4" fillId="0" borderId="0" xfId="0" applyFont="1" applyAlignment="1">
      <alignment vertical="center" wrapText="1"/>
    </xf>
    <xf numFmtId="167" fontId="4" fillId="0" borderId="1" xfId="2" applyNumberFormat="1" applyFont="1" applyBorder="1" applyAlignment="1">
      <alignment vertical="top" wrapText="1"/>
    </xf>
    <xf numFmtId="178" fontId="4" fillId="0" borderId="1" xfId="0" applyNumberFormat="1" applyFont="1" applyBorder="1" applyAlignment="1">
      <alignment vertical="center" wrapText="1"/>
    </xf>
    <xf numFmtId="175" fontId="4" fillId="0" borderId="0" xfId="11" applyNumberFormat="1" applyFont="1" applyBorder="1" applyAlignment="1">
      <alignment vertical="center"/>
    </xf>
    <xf numFmtId="175" fontId="4" fillId="0" borderId="1" xfId="0" applyNumberFormat="1" applyFont="1" applyBorder="1" applyAlignment="1">
      <alignment horizontal="center" vertical="top" wrapText="1"/>
    </xf>
    <xf numFmtId="178" fontId="15" fillId="0" borderId="1" xfId="0" applyNumberFormat="1" applyFont="1" applyBorder="1" applyAlignment="1">
      <alignment wrapText="1"/>
    </xf>
    <xf numFmtId="178" fontId="15" fillId="0" borderId="1" xfId="11" applyNumberFormat="1" applyFont="1" applyBorder="1"/>
    <xf numFmtId="178" fontId="15" fillId="0" borderId="1" xfId="0" applyNumberFormat="1" applyFont="1" applyBorder="1" applyAlignment="1">
      <alignment vertical="center" wrapText="1"/>
    </xf>
    <xf numFmtId="40" fontId="4" fillId="0" borderId="1" xfId="0" applyNumberFormat="1" applyFont="1" applyBorder="1" applyAlignment="1">
      <alignment horizontal="center" wrapText="1"/>
    </xf>
    <xf numFmtId="0" fontId="3" fillId="0" borderId="0" xfId="0" applyFont="1" applyAlignment="1">
      <alignment vertical="center" wrapText="1"/>
    </xf>
    <xf numFmtId="2" fontId="0" fillId="0" borderId="0" xfId="0" applyNumberFormat="1" applyAlignment="1">
      <alignment vertical="center" wrapText="1"/>
    </xf>
    <xf numFmtId="44" fontId="0" fillId="0" borderId="0" xfId="0" applyNumberFormat="1" applyAlignment="1">
      <alignment horizontal="left" vertical="center" wrapText="1" indent="1"/>
    </xf>
    <xf numFmtId="184" fontId="0" fillId="0" borderId="0" xfId="0" applyNumberFormat="1" applyAlignment="1">
      <alignment vertical="center" wrapText="1"/>
    </xf>
    <xf numFmtId="4" fontId="4" fillId="0" borderId="0" xfId="0" applyNumberFormat="1" applyFont="1" applyAlignment="1">
      <alignment wrapText="1"/>
    </xf>
    <xf numFmtId="185" fontId="6" fillId="0" borderId="4" xfId="0" applyNumberFormat="1" applyFont="1" applyBorder="1" applyAlignment="1">
      <alignment horizontal="left" vertical="center"/>
    </xf>
    <xf numFmtId="4" fontId="4" fillId="0" borderId="1" xfId="1" applyNumberFormat="1" applyFont="1" applyBorder="1" applyAlignment="1">
      <alignment horizontal="center" wrapText="1"/>
    </xf>
    <xf numFmtId="0" fontId="6" fillId="0" borderId="12" xfId="0" applyFont="1" applyBorder="1" applyAlignment="1">
      <alignment horizontal="right" vertical="center"/>
    </xf>
    <xf numFmtId="0" fontId="6" fillId="0" borderId="13" xfId="0" applyFont="1" applyBorder="1" applyAlignment="1">
      <alignment horizontal="right" vertical="center"/>
    </xf>
    <xf numFmtId="49" fontId="26" fillId="0" borderId="9" xfId="0" applyNumberFormat="1" applyFont="1" applyBorder="1" applyAlignment="1">
      <alignment horizontal="left" vertical="center"/>
    </xf>
    <xf numFmtId="0" fontId="6" fillId="0" borderId="0" xfId="0" applyFont="1" applyAlignment="1">
      <alignment horizontal="right" vertical="center"/>
    </xf>
    <xf numFmtId="49" fontId="26" fillId="0" borderId="0" xfId="0" applyNumberFormat="1" applyFont="1" applyAlignment="1">
      <alignment horizontal="left" vertical="top"/>
    </xf>
    <xf numFmtId="49" fontId="12" fillId="0" borderId="0" xfId="0" applyNumberFormat="1" applyFont="1" applyAlignment="1">
      <alignment horizontal="left" vertical="top"/>
    </xf>
    <xf numFmtId="0" fontId="4" fillId="0" borderId="0" xfId="0" applyFont="1" applyAlignment="1" applyProtection="1">
      <alignment horizontal="left" wrapText="1"/>
      <protection locked="0"/>
    </xf>
    <xf numFmtId="49" fontId="6" fillId="0" borderId="2"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right" vertical="center" wrapText="1"/>
    </xf>
    <xf numFmtId="0" fontId="6" fillId="0" borderId="13" xfId="0" applyFont="1" applyBorder="1" applyAlignment="1">
      <alignment horizontal="right"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wrapText="1"/>
    </xf>
    <xf numFmtId="49" fontId="5" fillId="0" borderId="26" xfId="0" applyNumberFormat="1" applyFont="1" applyBorder="1" applyAlignment="1">
      <alignment horizontal="left" vertical="center" wrapText="1"/>
    </xf>
    <xf numFmtId="49" fontId="5" fillId="0" borderId="0" xfId="0" applyNumberFormat="1" applyFont="1" applyAlignment="1">
      <alignment horizontal="center" vertical="center"/>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Alignment="1">
      <alignment horizontal="left" vertical="top" wrapText="1" indent="1"/>
    </xf>
    <xf numFmtId="0" fontId="6" fillId="0" borderId="0" xfId="0" applyFont="1" applyAlignment="1">
      <alignment horizontal="left" vertical="top" indent="1"/>
    </xf>
    <xf numFmtId="0" fontId="20" fillId="0" borderId="0" xfId="0" applyFont="1" applyAlignment="1">
      <alignment horizontal="center" vertical="center"/>
    </xf>
    <xf numFmtId="0" fontId="21" fillId="0" borderId="0" xfId="0" applyFont="1" applyAlignment="1">
      <alignment horizontal="center" vertical="top" wrapText="1"/>
    </xf>
    <xf numFmtId="0" fontId="5" fillId="0" borderId="0" xfId="0" applyFont="1" applyAlignment="1">
      <alignment horizontal="left" vertical="center" wrapText="1"/>
    </xf>
    <xf numFmtId="0" fontId="4" fillId="0" borderId="29" xfId="0" applyFont="1" applyBorder="1" applyAlignment="1">
      <alignment horizontal="left" vertical="center" wrapText="1"/>
    </xf>
    <xf numFmtId="0" fontId="0" fillId="0" borderId="35" xfId="0" applyBorder="1" applyAlignment="1">
      <alignment vertical="center" wrapText="1"/>
    </xf>
    <xf numFmtId="0" fontId="0" fillId="0" borderId="30" xfId="0" applyBorder="1" applyAlignment="1">
      <alignment vertical="center" wrapText="1"/>
    </xf>
    <xf numFmtId="40" fontId="4" fillId="0" borderId="1" xfId="0" applyNumberFormat="1" applyFont="1" applyBorder="1" applyAlignment="1">
      <alignment vertical="center" wrapText="1"/>
    </xf>
    <xf numFmtId="4" fontId="4" fillId="0" borderId="1" xfId="0" applyNumberFormat="1" applyFont="1" applyBorder="1" applyAlignment="1" applyProtection="1">
      <alignment vertical="center" wrapText="1"/>
      <protection locked="0"/>
    </xf>
    <xf numFmtId="167" fontId="4" fillId="0" borderId="1" xfId="2" applyNumberFormat="1" applyFont="1" applyBorder="1" applyAlignment="1">
      <alignment horizontal="right" vertical="center" wrapText="1"/>
    </xf>
  </cellXfs>
  <cellStyles count="15">
    <cellStyle name="A_Amount" xfId="11" xr:uid="{00000000-0005-0000-0000-000000000000}"/>
    <cellStyle name="Comma" xfId="1" builtinId="3"/>
    <cellStyle name="Comma 2" xfId="14" xr:uid="{00000000-0005-0000-0000-000002000000}"/>
    <cellStyle name="Comma0" xfId="2" xr:uid="{00000000-0005-0000-0000-000003000000}"/>
    <cellStyle name="Currency" xfId="3" builtinId="4"/>
    <cellStyle name="Currency 2" xfId="4" xr:uid="{00000000-0005-0000-0000-000005000000}"/>
    <cellStyle name="Normal" xfId="0" builtinId="0"/>
    <cellStyle name="Normal 10" xfId="10" xr:uid="{00000000-0005-0000-0000-000007000000}"/>
    <cellStyle name="Normal 2" xfId="5" xr:uid="{00000000-0005-0000-0000-000008000000}"/>
    <cellStyle name="Normal 2 2" xfId="12" xr:uid="{00000000-0005-0000-0000-000009000000}"/>
    <cellStyle name="Normal 2 3" xfId="13" xr:uid="{00000000-0005-0000-0000-00000A000000}"/>
    <cellStyle name="Normal 4" xfId="8" xr:uid="{00000000-0005-0000-0000-00000B000000}"/>
    <cellStyle name="OPSKRIF" xfId="6" xr:uid="{00000000-0005-0000-0000-00000C000000}"/>
    <cellStyle name="or" xfId="9" xr:uid="{00000000-0005-0000-0000-00000D000000}"/>
    <cellStyle name="Percent" xfId="7" builtinId="5"/>
  </cellStyles>
  <dxfs count="19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8">
    <tabColor rgb="FFFFFF00"/>
  </sheetPr>
  <dimension ref="A2:S1432"/>
  <sheetViews>
    <sheetView showGridLines="0" view="pageBreakPreview" zoomScaleNormal="100" zoomScaleSheetLayoutView="100" zoomScalePageLayoutView="125" workbookViewId="0">
      <pane xSplit="5" ySplit="4" topLeftCell="F1365" activePane="bottomRight" state="frozen"/>
      <selection pane="topRight" activeCell="K6" sqref="K6"/>
      <selection pane="bottomLeft" activeCell="K6" sqref="K6"/>
      <selection pane="bottomRight" activeCell="B1352" sqref="B1352:H1385"/>
    </sheetView>
  </sheetViews>
  <sheetFormatPr defaultColWidth="8.85546875" defaultRowHeight="12" x14ac:dyDescent="0.2"/>
  <cols>
    <col min="1" max="1" width="1.28515625" style="101" customWidth="1"/>
    <col min="2" max="2" width="8.85546875" style="224" customWidth="1"/>
    <col min="3" max="3" width="41.28515625" style="103" customWidth="1"/>
    <col min="4" max="4" width="9" style="104" customWidth="1"/>
    <col min="5" max="5" width="11" style="104" customWidth="1"/>
    <col min="6" max="6" width="12.7109375" style="104" customWidth="1"/>
    <col min="7" max="7" width="13.28515625" style="101" customWidth="1"/>
    <col min="8" max="8" width="15.28515625" style="105" customWidth="1"/>
    <col min="9" max="9" width="1.28515625" style="105" customWidth="1"/>
    <col min="10" max="16384" width="8.85546875" style="101"/>
  </cols>
  <sheetData>
    <row r="2" spans="1:9" ht="15.75" x14ac:dyDescent="0.2">
      <c r="B2" s="398" t="s">
        <v>462</v>
      </c>
      <c r="C2" s="399"/>
      <c r="D2" s="399"/>
      <c r="E2" s="399"/>
      <c r="F2" s="399"/>
      <c r="G2" s="399"/>
      <c r="H2" s="399"/>
    </row>
    <row r="3" spans="1:9" ht="15.75" x14ac:dyDescent="0.2">
      <c r="A3" s="223"/>
      <c r="B3" s="396" t="s">
        <v>0</v>
      </c>
      <c r="C3" s="396"/>
      <c r="D3" s="396"/>
      <c r="E3" s="396"/>
      <c r="F3" s="396"/>
      <c r="G3" s="396"/>
      <c r="H3" s="225"/>
      <c r="I3" s="226"/>
    </row>
    <row r="4" spans="1:9" x14ac:dyDescent="0.2">
      <c r="B4" s="206" t="s">
        <v>1</v>
      </c>
      <c r="C4" s="207" t="s">
        <v>2</v>
      </c>
      <c r="D4" s="207" t="s">
        <v>3</v>
      </c>
      <c r="E4" s="207" t="s">
        <v>4</v>
      </c>
      <c r="F4" s="302" t="s">
        <v>5</v>
      </c>
      <c r="G4" s="302" t="s">
        <v>6</v>
      </c>
      <c r="H4" s="302" t="s">
        <v>7</v>
      </c>
    </row>
    <row r="5" spans="1:9" x14ac:dyDescent="0.2">
      <c r="B5" s="103"/>
    </row>
    <row r="6" spans="1:9" x14ac:dyDescent="0.2">
      <c r="B6" s="251" t="s">
        <v>8</v>
      </c>
      <c r="C6" s="228"/>
      <c r="D6" s="229"/>
      <c r="E6" s="229"/>
      <c r="F6" s="394" t="str">
        <f>"SECTION "&amp;B10</f>
        <v>SECTION 1.2</v>
      </c>
      <c r="G6" s="394"/>
      <c r="H6" s="395"/>
      <c r="I6" s="230"/>
    </row>
    <row r="7" spans="1:9" ht="8.1" customHeight="1" x14ac:dyDescent="0.2">
      <c r="B7" s="115"/>
      <c r="C7" s="275"/>
      <c r="D7" s="275"/>
      <c r="E7" s="275"/>
      <c r="F7" s="275"/>
      <c r="G7" s="275"/>
      <c r="H7" s="276"/>
      <c r="I7" s="163"/>
    </row>
    <row r="8" spans="1:9" s="233" customFormat="1" ht="20.100000000000001" customHeight="1" x14ac:dyDescent="0.2">
      <c r="B8" s="20" t="s">
        <v>9</v>
      </c>
      <c r="C8" s="19" t="s">
        <v>2</v>
      </c>
      <c r="D8" s="19" t="s">
        <v>3</v>
      </c>
      <c r="E8" s="19" t="s">
        <v>4</v>
      </c>
      <c r="F8" s="19" t="s">
        <v>5</v>
      </c>
      <c r="G8" s="19" t="s">
        <v>6</v>
      </c>
      <c r="H8" s="19" t="s">
        <v>7</v>
      </c>
      <c r="I8" s="44"/>
    </row>
    <row r="9" spans="1:9" x14ac:dyDescent="0.2">
      <c r="B9" s="34"/>
      <c r="C9" s="8"/>
      <c r="D9" s="4"/>
      <c r="E9" s="4"/>
      <c r="F9" s="4"/>
      <c r="G9" s="54"/>
      <c r="H9" s="55" t="str">
        <f>IF(D9="","",F9*G9)</f>
        <v/>
      </c>
      <c r="I9" s="84"/>
    </row>
    <row r="10" spans="1:9" x14ac:dyDescent="0.2">
      <c r="B10" s="35" t="s">
        <v>10</v>
      </c>
      <c r="C10" s="21" t="s">
        <v>11</v>
      </c>
      <c r="D10" s="4"/>
      <c r="E10" s="4"/>
      <c r="F10" s="4"/>
      <c r="G10" s="54"/>
      <c r="H10" s="55" t="str">
        <f t="shared" ref="H10:H97" si="0">IF(D10="","",F10*G10)</f>
        <v/>
      </c>
      <c r="I10" s="84"/>
    </row>
    <row r="11" spans="1:9" x14ac:dyDescent="0.2">
      <c r="B11" s="34"/>
      <c r="C11" s="8"/>
      <c r="D11" s="4"/>
      <c r="E11" s="4"/>
      <c r="F11" s="4"/>
      <c r="G11" s="54"/>
      <c r="H11" s="55" t="str">
        <f t="shared" si="0"/>
        <v/>
      </c>
      <c r="I11" s="84"/>
    </row>
    <row r="12" spans="1:9" x14ac:dyDescent="0.2">
      <c r="B12" s="22" t="s">
        <v>12</v>
      </c>
      <c r="C12" s="8" t="s">
        <v>13</v>
      </c>
      <c r="D12" s="4"/>
      <c r="E12" s="4"/>
      <c r="F12" s="4"/>
      <c r="G12" s="54"/>
      <c r="H12" s="55" t="str">
        <f t="shared" si="0"/>
        <v/>
      </c>
      <c r="I12" s="84"/>
    </row>
    <row r="13" spans="1:9" x14ac:dyDescent="0.2">
      <c r="B13" s="22"/>
      <c r="C13" s="8"/>
      <c r="D13" s="4"/>
      <c r="E13" s="4"/>
      <c r="F13" s="4"/>
      <c r="G13" s="54"/>
      <c r="H13" s="55" t="str">
        <f t="shared" si="0"/>
        <v/>
      </c>
      <c r="I13" s="84"/>
    </row>
    <row r="14" spans="1:9" ht="24" x14ac:dyDescent="0.2">
      <c r="B14" s="22" t="s">
        <v>14</v>
      </c>
      <c r="C14" s="8" t="s">
        <v>15</v>
      </c>
      <c r="D14" s="4" t="s">
        <v>16</v>
      </c>
      <c r="E14" s="4"/>
      <c r="F14" s="14">
        <v>18</v>
      </c>
      <c r="G14" s="56"/>
      <c r="H14" s="38">
        <f t="shared" si="0"/>
        <v>0</v>
      </c>
      <c r="I14" s="85"/>
    </row>
    <row r="15" spans="1:9" x14ac:dyDescent="0.2">
      <c r="B15" s="22"/>
      <c r="C15" s="8"/>
      <c r="D15" s="4"/>
      <c r="E15" s="4"/>
      <c r="F15" s="14"/>
      <c r="G15" s="56"/>
      <c r="H15" s="38"/>
      <c r="I15" s="85"/>
    </row>
    <row r="16" spans="1:9" x14ac:dyDescent="0.2">
      <c r="B16" s="22" t="s">
        <v>463</v>
      </c>
      <c r="C16" s="8" t="s">
        <v>464</v>
      </c>
      <c r="D16" s="4" t="s">
        <v>16</v>
      </c>
      <c r="E16" s="4"/>
      <c r="F16" s="14">
        <v>18</v>
      </c>
      <c r="G16" s="56"/>
      <c r="H16" s="38">
        <f t="shared" ref="H16" si="1">IF(D16="","",F16*G16)</f>
        <v>0</v>
      </c>
      <c r="I16" s="85"/>
    </row>
    <row r="17" spans="2:9" x14ac:dyDescent="0.2">
      <c r="B17" s="22"/>
      <c r="C17" s="8"/>
      <c r="D17" s="4"/>
      <c r="E17" s="4"/>
      <c r="F17" s="14"/>
      <c r="G17" s="56"/>
      <c r="H17" s="38" t="str">
        <f t="shared" si="0"/>
        <v/>
      </c>
      <c r="I17" s="85"/>
    </row>
    <row r="18" spans="2:9" x14ac:dyDescent="0.2">
      <c r="B18" s="22" t="s">
        <v>17</v>
      </c>
      <c r="C18" s="8" t="s">
        <v>18</v>
      </c>
      <c r="D18" s="4"/>
      <c r="E18" s="4"/>
      <c r="F18" s="14"/>
      <c r="G18" s="56"/>
      <c r="H18" s="38" t="str">
        <f t="shared" si="0"/>
        <v/>
      </c>
      <c r="I18" s="85"/>
    </row>
    <row r="19" spans="2:9" x14ac:dyDescent="0.2">
      <c r="B19" s="22"/>
      <c r="C19" s="8"/>
      <c r="D19" s="4"/>
      <c r="E19" s="4"/>
      <c r="F19" s="14"/>
      <c r="G19" s="56"/>
      <c r="H19" s="38"/>
      <c r="I19" s="85"/>
    </row>
    <row r="20" spans="2:9" x14ac:dyDescent="0.2">
      <c r="B20" s="22" t="s">
        <v>465</v>
      </c>
      <c r="C20" s="8" t="s">
        <v>466</v>
      </c>
      <c r="D20" s="4" t="s">
        <v>21</v>
      </c>
      <c r="E20" s="4"/>
      <c r="F20" s="14">
        <v>1</v>
      </c>
      <c r="G20" s="56"/>
      <c r="H20" s="38">
        <f t="shared" ref="H20" si="2">IF(D20="","",F20*G20)</f>
        <v>0</v>
      </c>
      <c r="I20" s="85"/>
    </row>
    <row r="21" spans="2:9" x14ac:dyDescent="0.2">
      <c r="B21" s="22"/>
      <c r="C21" s="8"/>
      <c r="D21" s="4"/>
      <c r="E21" s="4"/>
      <c r="F21" s="14"/>
      <c r="G21" s="56"/>
      <c r="H21" s="38" t="str">
        <f t="shared" si="0"/>
        <v/>
      </c>
      <c r="I21" s="85"/>
    </row>
    <row r="22" spans="2:9" x14ac:dyDescent="0.2">
      <c r="B22" s="22" t="s">
        <v>19</v>
      </c>
      <c r="C22" s="8" t="s">
        <v>20</v>
      </c>
      <c r="D22" s="4" t="s">
        <v>21</v>
      </c>
      <c r="E22" s="4"/>
      <c r="F22" s="14">
        <v>1</v>
      </c>
      <c r="G22" s="56"/>
      <c r="H22" s="38">
        <f t="shared" si="0"/>
        <v>0</v>
      </c>
      <c r="I22" s="85"/>
    </row>
    <row r="23" spans="2:9" x14ac:dyDescent="0.2">
      <c r="B23" s="22"/>
      <c r="C23" s="8"/>
      <c r="D23" s="4"/>
      <c r="E23" s="4"/>
      <c r="F23" s="14"/>
      <c r="G23" s="56"/>
      <c r="H23" s="38"/>
      <c r="I23" s="85"/>
    </row>
    <row r="24" spans="2:9" ht="24" x14ac:dyDescent="0.2">
      <c r="B24" s="22" t="s">
        <v>22</v>
      </c>
      <c r="C24" s="8" t="s">
        <v>23</v>
      </c>
      <c r="D24" s="4" t="s">
        <v>24</v>
      </c>
      <c r="E24" s="4"/>
      <c r="F24" s="14">
        <v>18</v>
      </c>
      <c r="G24" s="56"/>
      <c r="H24" s="38">
        <f t="shared" si="0"/>
        <v>0</v>
      </c>
      <c r="I24" s="85"/>
    </row>
    <row r="25" spans="2:9" x14ac:dyDescent="0.2">
      <c r="B25" s="22"/>
      <c r="C25" s="8"/>
      <c r="D25" s="4"/>
      <c r="E25" s="4"/>
      <c r="F25" s="14"/>
      <c r="G25" s="56"/>
      <c r="H25" s="38"/>
      <c r="I25" s="85"/>
    </row>
    <row r="26" spans="2:9" ht="24" x14ac:dyDescent="0.2">
      <c r="B26" s="22" t="s">
        <v>25</v>
      </c>
      <c r="C26" s="8" t="s">
        <v>26</v>
      </c>
      <c r="D26" s="4" t="s">
        <v>24</v>
      </c>
      <c r="E26" s="4"/>
      <c r="F26" s="14">
        <v>18</v>
      </c>
      <c r="G26" s="56"/>
      <c r="H26" s="38">
        <f t="shared" ref="H26" si="3">IF(D26="","",F26*G26)</f>
        <v>0</v>
      </c>
      <c r="I26" s="85"/>
    </row>
    <row r="27" spans="2:9" x14ac:dyDescent="0.2">
      <c r="B27" s="22"/>
      <c r="C27" s="8"/>
      <c r="D27" s="4"/>
      <c r="E27" s="4"/>
      <c r="F27" s="14"/>
      <c r="G27" s="56"/>
      <c r="H27" s="38"/>
      <c r="I27" s="85"/>
    </row>
    <row r="28" spans="2:9" ht="36" x14ac:dyDescent="0.2">
      <c r="B28" s="22" t="s">
        <v>27</v>
      </c>
      <c r="C28" s="8" t="s">
        <v>28</v>
      </c>
      <c r="D28" s="4"/>
      <c r="E28" s="4"/>
      <c r="F28" s="14"/>
      <c r="G28" s="56"/>
      <c r="H28" s="38"/>
      <c r="I28" s="85"/>
    </row>
    <row r="29" spans="2:9" x14ac:dyDescent="0.2">
      <c r="B29" s="22"/>
      <c r="C29" s="8"/>
      <c r="D29" s="4"/>
      <c r="E29" s="4"/>
      <c r="F29" s="14"/>
      <c r="G29" s="56"/>
      <c r="H29" s="38"/>
      <c r="I29" s="85"/>
    </row>
    <row r="30" spans="2:9" x14ac:dyDescent="0.2">
      <c r="B30" s="22" t="s">
        <v>29</v>
      </c>
      <c r="C30" s="8" t="s">
        <v>30</v>
      </c>
      <c r="D30" s="4" t="s">
        <v>31</v>
      </c>
      <c r="E30" s="4"/>
      <c r="F30" s="14">
        <v>5</v>
      </c>
      <c r="G30" s="56"/>
      <c r="H30" s="38">
        <f t="shared" ref="H30" si="4">IF(D30="","",F30*G30)</f>
        <v>0</v>
      </c>
      <c r="I30" s="85"/>
    </row>
    <row r="31" spans="2:9" x14ac:dyDescent="0.2">
      <c r="B31" s="22"/>
      <c r="C31" s="8"/>
      <c r="D31" s="4"/>
      <c r="E31" s="4"/>
      <c r="F31" s="14"/>
      <c r="G31" s="56"/>
      <c r="H31" s="38"/>
      <c r="I31" s="85"/>
    </row>
    <row r="32" spans="2:9" x14ac:dyDescent="0.2">
      <c r="B32" s="22" t="s">
        <v>32</v>
      </c>
      <c r="C32" s="8" t="s">
        <v>33</v>
      </c>
      <c r="D32" s="4" t="s">
        <v>34</v>
      </c>
      <c r="E32" s="4"/>
      <c r="F32" s="14">
        <v>3</v>
      </c>
      <c r="G32" s="56"/>
      <c r="H32" s="38">
        <f t="shared" ref="H32" si="5">IF(D32="","",F32*G32)</f>
        <v>0</v>
      </c>
      <c r="I32" s="85"/>
    </row>
    <row r="33" spans="2:9" x14ac:dyDescent="0.2">
      <c r="B33" s="22"/>
      <c r="C33" s="8"/>
      <c r="D33" s="4"/>
      <c r="E33" s="4"/>
      <c r="F33" s="14"/>
      <c r="G33" s="56"/>
      <c r="H33" s="38"/>
      <c r="I33" s="85"/>
    </row>
    <row r="34" spans="2:9" x14ac:dyDescent="0.2">
      <c r="B34" s="22" t="s">
        <v>35</v>
      </c>
      <c r="C34" s="8" t="s">
        <v>36</v>
      </c>
      <c r="D34" s="4" t="s">
        <v>37</v>
      </c>
      <c r="E34" s="4"/>
      <c r="F34" s="14">
        <v>100</v>
      </c>
      <c r="G34" s="56"/>
      <c r="H34" s="38">
        <f t="shared" ref="H34" si="6">IF(D34="","",F34*G34)</f>
        <v>0</v>
      </c>
      <c r="I34" s="85"/>
    </row>
    <row r="35" spans="2:9" x14ac:dyDescent="0.2">
      <c r="B35" s="22"/>
      <c r="C35" s="8"/>
      <c r="D35" s="4"/>
      <c r="E35" s="4"/>
      <c r="F35" s="14"/>
      <c r="G35" s="56"/>
      <c r="H35" s="38"/>
      <c r="I35" s="85"/>
    </row>
    <row r="36" spans="2:9" x14ac:dyDescent="0.2">
      <c r="B36" s="22" t="s">
        <v>38</v>
      </c>
      <c r="C36" s="8" t="s">
        <v>39</v>
      </c>
      <c r="D36" s="4" t="s">
        <v>34</v>
      </c>
      <c r="E36" s="4"/>
      <c r="F36" s="14">
        <v>10</v>
      </c>
      <c r="G36" s="56"/>
      <c r="H36" s="38">
        <f t="shared" ref="H36" si="7">IF(D36="","",F36*G36)</f>
        <v>0</v>
      </c>
      <c r="I36" s="85"/>
    </row>
    <row r="37" spans="2:9" x14ac:dyDescent="0.2">
      <c r="B37" s="22"/>
      <c r="C37" s="8"/>
      <c r="D37" s="4"/>
      <c r="E37" s="4"/>
      <c r="F37" s="14"/>
      <c r="G37" s="54"/>
      <c r="H37" s="38" t="str">
        <f t="shared" si="0"/>
        <v/>
      </c>
      <c r="I37" s="84"/>
    </row>
    <row r="38" spans="2:9" x14ac:dyDescent="0.2">
      <c r="B38" s="22"/>
      <c r="C38" s="53"/>
      <c r="D38" s="58"/>
      <c r="E38" s="58"/>
      <c r="F38" s="14"/>
      <c r="G38" s="59"/>
      <c r="H38" s="38" t="str">
        <f t="shared" ref="H38" si="8">IF(D38="","",F38*G38)</f>
        <v/>
      </c>
      <c r="I38" s="86"/>
    </row>
    <row r="39" spans="2:9" ht="24" x14ac:dyDescent="0.2">
      <c r="B39" s="22" t="s">
        <v>40</v>
      </c>
      <c r="C39" s="8" t="s">
        <v>41</v>
      </c>
      <c r="D39" s="4" t="s">
        <v>42</v>
      </c>
      <c r="E39" s="4"/>
      <c r="F39" s="14">
        <v>1</v>
      </c>
      <c r="G39" s="54">
        <v>200000</v>
      </c>
      <c r="H39" s="55">
        <f t="shared" si="0"/>
        <v>200000</v>
      </c>
      <c r="I39" s="84"/>
    </row>
    <row r="40" spans="2:9" x14ac:dyDescent="0.2">
      <c r="B40" s="22"/>
      <c r="C40" s="8"/>
      <c r="D40" s="4"/>
      <c r="E40" s="4"/>
      <c r="F40" s="14"/>
      <c r="G40" s="54"/>
      <c r="H40" s="55" t="str">
        <f t="shared" si="0"/>
        <v/>
      </c>
      <c r="I40" s="84"/>
    </row>
    <row r="41" spans="2:9" ht="24" x14ac:dyDescent="0.2">
      <c r="B41" s="22" t="s">
        <v>43</v>
      </c>
      <c r="C41" s="8" t="s">
        <v>44</v>
      </c>
      <c r="D41" s="4" t="s">
        <v>45</v>
      </c>
      <c r="E41" s="4"/>
      <c r="F41" s="14">
        <f>H39</f>
        <v>200000</v>
      </c>
      <c r="G41" s="356"/>
      <c r="H41" s="38">
        <f t="shared" si="0"/>
        <v>0</v>
      </c>
      <c r="I41" s="85"/>
    </row>
    <row r="42" spans="2:9" x14ac:dyDescent="0.2">
      <c r="B42" s="22"/>
      <c r="C42" s="8"/>
      <c r="D42" s="4"/>
      <c r="E42" s="4"/>
      <c r="F42" s="14"/>
      <c r="G42" s="56"/>
      <c r="H42" s="55" t="str">
        <f t="shared" si="0"/>
        <v/>
      </c>
      <c r="I42" s="84"/>
    </row>
    <row r="43" spans="2:9" x14ac:dyDescent="0.2">
      <c r="B43" s="22" t="s">
        <v>46</v>
      </c>
      <c r="C43" s="8" t="s">
        <v>47</v>
      </c>
      <c r="D43" s="4" t="s">
        <v>24</v>
      </c>
      <c r="E43" s="4"/>
      <c r="F43" s="14">
        <v>18</v>
      </c>
      <c r="G43" s="56"/>
      <c r="H43" s="55">
        <f t="shared" si="0"/>
        <v>0</v>
      </c>
      <c r="I43" s="84"/>
    </row>
    <row r="44" spans="2:9" x14ac:dyDescent="0.2">
      <c r="B44" s="22"/>
      <c r="C44" s="8"/>
      <c r="D44" s="4"/>
      <c r="E44" s="4"/>
      <c r="F44" s="14"/>
      <c r="G44" s="57"/>
      <c r="H44" s="55" t="str">
        <f t="shared" si="0"/>
        <v/>
      </c>
      <c r="I44" s="84"/>
    </row>
    <row r="45" spans="2:9" x14ac:dyDescent="0.2">
      <c r="B45" s="22" t="s">
        <v>48</v>
      </c>
      <c r="C45" s="8" t="s">
        <v>49</v>
      </c>
      <c r="D45" s="4"/>
      <c r="E45" s="4"/>
      <c r="F45" s="14"/>
      <c r="G45" s="57"/>
      <c r="H45" s="38" t="str">
        <f t="shared" si="0"/>
        <v/>
      </c>
      <c r="I45" s="85"/>
    </row>
    <row r="46" spans="2:9" x14ac:dyDescent="0.2">
      <c r="B46" s="22"/>
      <c r="C46" s="8"/>
      <c r="D46" s="4"/>
      <c r="E46" s="4"/>
      <c r="F46" s="14"/>
      <c r="G46" s="57"/>
      <c r="H46" s="38" t="str">
        <f t="shared" si="0"/>
        <v/>
      </c>
      <c r="I46" s="84"/>
    </row>
    <row r="47" spans="2:9" x14ac:dyDescent="0.2">
      <c r="B47" s="22" t="s">
        <v>50</v>
      </c>
      <c r="C47" s="8" t="s">
        <v>51</v>
      </c>
      <c r="D47" s="4" t="s">
        <v>52</v>
      </c>
      <c r="E47" s="4"/>
      <c r="F47" s="14">
        <v>1</v>
      </c>
      <c r="G47" s="352"/>
      <c r="H47" s="38">
        <f t="shared" si="0"/>
        <v>0</v>
      </c>
      <c r="I47" s="84"/>
    </row>
    <row r="48" spans="2:9" x14ac:dyDescent="0.2">
      <c r="B48" s="22"/>
      <c r="C48" s="8"/>
      <c r="D48" s="4"/>
      <c r="E48" s="4"/>
      <c r="F48" s="14"/>
      <c r="G48" s="57"/>
      <c r="H48" s="38" t="str">
        <f t="shared" si="0"/>
        <v/>
      </c>
      <c r="I48" s="84"/>
    </row>
    <row r="49" spans="2:9" x14ac:dyDescent="0.2">
      <c r="B49" s="22" t="s">
        <v>53</v>
      </c>
      <c r="C49" s="8" t="s">
        <v>54</v>
      </c>
      <c r="D49" s="4" t="s">
        <v>24</v>
      </c>
      <c r="E49" s="4"/>
      <c r="F49" s="14">
        <v>18</v>
      </c>
      <c r="G49" s="352"/>
      <c r="H49" s="38">
        <f>IF(D49="","",F49*G49)</f>
        <v>0</v>
      </c>
      <c r="I49" s="84"/>
    </row>
    <row r="50" spans="2:9" x14ac:dyDescent="0.2">
      <c r="B50" s="22"/>
      <c r="C50" s="8"/>
      <c r="D50" s="4"/>
      <c r="E50" s="4"/>
      <c r="F50" s="14"/>
      <c r="G50" s="57"/>
      <c r="H50" s="38" t="str">
        <f>IF(D50="","",F50*G50)</f>
        <v/>
      </c>
      <c r="I50" s="84"/>
    </row>
    <row r="51" spans="2:9" x14ac:dyDescent="0.2">
      <c r="B51" s="22" t="s">
        <v>55</v>
      </c>
      <c r="C51" s="8" t="s">
        <v>56</v>
      </c>
      <c r="D51" s="4"/>
      <c r="E51" s="4"/>
      <c r="F51" s="14"/>
      <c r="G51" s="57"/>
      <c r="H51" s="38"/>
      <c r="I51" s="84"/>
    </row>
    <row r="52" spans="2:9" x14ac:dyDescent="0.2">
      <c r="B52" s="22"/>
      <c r="C52" s="8"/>
      <c r="D52" s="4"/>
      <c r="E52" s="4"/>
      <c r="F52" s="14"/>
      <c r="G52" s="57"/>
      <c r="H52" s="38"/>
      <c r="I52" s="84"/>
    </row>
    <row r="53" spans="2:9" x14ac:dyDescent="0.2">
      <c r="B53" s="22" t="s">
        <v>57</v>
      </c>
      <c r="C53" s="8" t="s">
        <v>58</v>
      </c>
      <c r="D53" s="4" t="s">
        <v>59</v>
      </c>
      <c r="E53" s="4"/>
      <c r="F53" s="14">
        <v>100</v>
      </c>
      <c r="G53" s="352"/>
      <c r="H53" s="55">
        <f>IF(D53="","",F53*G53)</f>
        <v>0</v>
      </c>
      <c r="I53" s="84"/>
    </row>
    <row r="54" spans="2:9" x14ac:dyDescent="0.2">
      <c r="B54" s="22"/>
      <c r="C54" s="8"/>
      <c r="D54" s="4"/>
      <c r="E54" s="4"/>
      <c r="F54" s="14"/>
      <c r="G54" s="57"/>
      <c r="H54" s="55"/>
      <c r="I54" s="84"/>
    </row>
    <row r="55" spans="2:9" x14ac:dyDescent="0.2">
      <c r="B55" s="22" t="s">
        <v>60</v>
      </c>
      <c r="C55" s="8" t="s">
        <v>61</v>
      </c>
      <c r="D55" s="4" t="s">
        <v>62</v>
      </c>
      <c r="E55" s="4"/>
      <c r="F55" s="4">
        <v>1</v>
      </c>
      <c r="G55" s="56">
        <v>2500000</v>
      </c>
      <c r="H55" s="55">
        <f t="shared" ref="H55:H61" si="9">IF(D55="","",F55*G55)</f>
        <v>2500000</v>
      </c>
      <c r="I55" s="84"/>
    </row>
    <row r="56" spans="2:9" x14ac:dyDescent="0.2">
      <c r="B56" s="22"/>
      <c r="C56" s="8"/>
      <c r="D56" s="4"/>
      <c r="E56" s="4"/>
      <c r="F56" s="4"/>
      <c r="G56" s="56"/>
      <c r="H56" s="55" t="str">
        <f t="shared" si="9"/>
        <v/>
      </c>
      <c r="I56" s="84"/>
    </row>
    <row r="57" spans="2:9" ht="24" x14ac:dyDescent="0.2">
      <c r="B57" s="22" t="s">
        <v>63</v>
      </c>
      <c r="C57" s="8" t="s">
        <v>64</v>
      </c>
      <c r="D57" s="358" t="s">
        <v>45</v>
      </c>
      <c r="E57" s="58"/>
      <c r="F57" s="359">
        <f>H55</f>
        <v>2500000</v>
      </c>
      <c r="G57" s="356"/>
      <c r="H57" s="38">
        <f>IF(D57="","",F57*G57)</f>
        <v>0</v>
      </c>
      <c r="I57" s="86"/>
    </row>
    <row r="58" spans="2:9" x14ac:dyDescent="0.2">
      <c r="B58" s="22"/>
      <c r="C58" s="8"/>
      <c r="D58" s="358"/>
      <c r="E58" s="58"/>
      <c r="F58" s="359"/>
      <c r="G58" s="356"/>
      <c r="H58" s="38" t="str">
        <f t="shared" ref="H58" si="10">IF(D58="","",F58*G58)</f>
        <v/>
      </c>
      <c r="I58" s="86"/>
    </row>
    <row r="59" spans="2:9" x14ac:dyDescent="0.2">
      <c r="B59" s="22" t="s">
        <v>65</v>
      </c>
      <c r="C59" s="53" t="s">
        <v>66</v>
      </c>
      <c r="D59" s="58"/>
      <c r="E59" s="58"/>
      <c r="F59" s="58"/>
      <c r="G59" s="56"/>
      <c r="H59" s="38" t="str">
        <f>IF(D59="","",F59*G59)</f>
        <v/>
      </c>
      <c r="I59" s="87"/>
    </row>
    <row r="60" spans="2:9" x14ac:dyDescent="0.2">
      <c r="B60" s="22"/>
      <c r="C60" s="53"/>
      <c r="D60" s="58"/>
      <c r="E60" s="58"/>
      <c r="F60" s="58"/>
      <c r="G60" s="56"/>
      <c r="H60" s="38" t="str">
        <f>IF(D60="","",F60*G60)</f>
        <v/>
      </c>
      <c r="I60" s="86"/>
    </row>
    <row r="61" spans="2:9" x14ac:dyDescent="0.2">
      <c r="B61" s="22" t="s">
        <v>67</v>
      </c>
      <c r="C61" s="8" t="s">
        <v>68</v>
      </c>
      <c r="D61" s="4" t="s">
        <v>69</v>
      </c>
      <c r="E61" s="4"/>
      <c r="F61" s="4">
        <v>3000</v>
      </c>
      <c r="G61" s="56"/>
      <c r="H61" s="55">
        <f t="shared" si="9"/>
        <v>0</v>
      </c>
      <c r="I61" s="84"/>
    </row>
    <row r="62" spans="2:9" x14ac:dyDescent="0.2">
      <c r="B62" s="22"/>
      <c r="C62" s="8"/>
      <c r="D62" s="4"/>
      <c r="E62" s="4"/>
      <c r="F62" s="4"/>
      <c r="G62" s="56"/>
      <c r="H62" s="55" t="str">
        <f t="shared" si="0"/>
        <v/>
      </c>
      <c r="I62" s="84"/>
    </row>
    <row r="63" spans="2:9" x14ac:dyDescent="0.2">
      <c r="B63" s="22"/>
      <c r="C63" s="8" t="s">
        <v>70</v>
      </c>
      <c r="D63" s="4" t="s">
        <v>69</v>
      </c>
      <c r="E63" s="4"/>
      <c r="F63" s="4">
        <v>1000</v>
      </c>
      <c r="G63" s="56"/>
      <c r="H63" s="55">
        <f t="shared" si="0"/>
        <v>0</v>
      </c>
      <c r="I63" s="84"/>
    </row>
    <row r="64" spans="2:9" x14ac:dyDescent="0.2">
      <c r="B64" s="22"/>
      <c r="C64" s="8"/>
      <c r="D64" s="4"/>
      <c r="E64" s="4"/>
      <c r="F64" s="4"/>
      <c r="G64" s="56"/>
      <c r="H64" s="55"/>
      <c r="I64" s="84"/>
    </row>
    <row r="65" spans="2:9" x14ac:dyDescent="0.2">
      <c r="B65" s="22"/>
      <c r="C65" s="8"/>
      <c r="D65" s="4"/>
      <c r="E65" s="4"/>
      <c r="F65" s="4"/>
      <c r="G65" s="56"/>
      <c r="H65" s="55" t="str">
        <f t="shared" si="0"/>
        <v/>
      </c>
      <c r="I65" s="84"/>
    </row>
    <row r="66" spans="2:9" x14ac:dyDescent="0.2">
      <c r="B66" s="22" t="s">
        <v>71</v>
      </c>
      <c r="C66" s="8" t="s">
        <v>72</v>
      </c>
      <c r="D66" s="4"/>
      <c r="E66" s="4"/>
      <c r="F66" s="4"/>
      <c r="G66" s="56"/>
      <c r="H66" s="55" t="str">
        <f t="shared" si="0"/>
        <v/>
      </c>
      <c r="I66" s="84"/>
    </row>
    <row r="67" spans="2:9" x14ac:dyDescent="0.2">
      <c r="B67" s="22"/>
      <c r="C67" s="8"/>
      <c r="D67" s="4"/>
      <c r="E67" s="4"/>
      <c r="F67" s="4"/>
      <c r="G67" s="56"/>
      <c r="H67" s="55" t="str">
        <f t="shared" si="0"/>
        <v/>
      </c>
      <c r="I67" s="84"/>
    </row>
    <row r="68" spans="2:9" x14ac:dyDescent="0.2">
      <c r="B68" s="22"/>
      <c r="C68" s="8" t="s">
        <v>73</v>
      </c>
      <c r="D68" s="4" t="s">
        <v>69</v>
      </c>
      <c r="E68" s="4"/>
      <c r="F68" s="4">
        <v>40</v>
      </c>
      <c r="G68" s="56"/>
      <c r="H68" s="55">
        <f t="shared" si="0"/>
        <v>0</v>
      </c>
      <c r="I68" s="84"/>
    </row>
    <row r="69" spans="2:9" x14ac:dyDescent="0.2">
      <c r="B69" s="22"/>
      <c r="C69" s="8"/>
      <c r="D69" s="4"/>
      <c r="E69" s="4"/>
      <c r="F69" s="4"/>
      <c r="G69" s="56"/>
      <c r="H69" s="55" t="str">
        <f t="shared" si="0"/>
        <v/>
      </c>
      <c r="I69" s="84"/>
    </row>
    <row r="70" spans="2:9" x14ac:dyDescent="0.2">
      <c r="B70" s="22"/>
      <c r="C70" s="8" t="s">
        <v>74</v>
      </c>
      <c r="D70" s="4" t="s">
        <v>69</v>
      </c>
      <c r="E70" s="4"/>
      <c r="F70" s="4">
        <v>40</v>
      </c>
      <c r="G70" s="56"/>
      <c r="H70" s="55">
        <f t="shared" si="0"/>
        <v>0</v>
      </c>
      <c r="I70" s="84"/>
    </row>
    <row r="71" spans="2:9" x14ac:dyDescent="0.2">
      <c r="B71" s="22"/>
      <c r="C71" s="8"/>
      <c r="D71" s="4"/>
      <c r="E71" s="4"/>
      <c r="F71" s="4"/>
      <c r="G71" s="56"/>
      <c r="H71" s="55" t="str">
        <f t="shared" si="0"/>
        <v/>
      </c>
      <c r="I71" s="84"/>
    </row>
    <row r="72" spans="2:9" x14ac:dyDescent="0.2">
      <c r="B72" s="22"/>
      <c r="C72" s="8" t="s">
        <v>75</v>
      </c>
      <c r="D72" s="4" t="s">
        <v>69</v>
      </c>
      <c r="E72" s="4"/>
      <c r="F72" s="4">
        <v>1000</v>
      </c>
      <c r="G72" s="56"/>
      <c r="H72" s="55">
        <f t="shared" si="0"/>
        <v>0</v>
      </c>
      <c r="I72" s="84"/>
    </row>
    <row r="73" spans="2:9" x14ac:dyDescent="0.2">
      <c r="B73" s="22"/>
      <c r="C73" s="8"/>
      <c r="D73" s="4"/>
      <c r="E73" s="4"/>
      <c r="F73" s="4"/>
      <c r="G73" s="56"/>
      <c r="H73" s="55" t="str">
        <f t="shared" si="0"/>
        <v/>
      </c>
      <c r="I73" s="84"/>
    </row>
    <row r="74" spans="2:9" x14ac:dyDescent="0.2">
      <c r="B74" s="22"/>
      <c r="C74" s="8" t="s">
        <v>76</v>
      </c>
      <c r="D74" s="4" t="s">
        <v>69</v>
      </c>
      <c r="E74" s="4"/>
      <c r="F74" s="4">
        <v>500</v>
      </c>
      <c r="G74" s="56"/>
      <c r="H74" s="55">
        <f t="shared" si="0"/>
        <v>0</v>
      </c>
      <c r="I74" s="84"/>
    </row>
    <row r="75" spans="2:9" x14ac:dyDescent="0.2">
      <c r="B75" s="22"/>
      <c r="C75" s="8"/>
      <c r="D75" s="4"/>
      <c r="E75" s="4"/>
      <c r="F75" s="4"/>
      <c r="G75" s="56"/>
      <c r="H75" s="55" t="str">
        <f t="shared" si="0"/>
        <v/>
      </c>
      <c r="I75" s="84"/>
    </row>
    <row r="76" spans="2:9" x14ac:dyDescent="0.2">
      <c r="B76" s="22" t="s">
        <v>77</v>
      </c>
      <c r="C76" s="8" t="s">
        <v>78</v>
      </c>
      <c r="D76" s="4"/>
      <c r="E76" s="4"/>
      <c r="F76" s="4"/>
      <c r="G76" s="56"/>
      <c r="H76" s="55" t="str">
        <f t="shared" si="0"/>
        <v/>
      </c>
      <c r="I76" s="84"/>
    </row>
    <row r="77" spans="2:9" x14ac:dyDescent="0.2">
      <c r="B77" s="22"/>
      <c r="C77" s="8"/>
      <c r="D77" s="4"/>
      <c r="E77" s="4"/>
      <c r="F77" s="4"/>
      <c r="G77" s="56"/>
      <c r="H77" s="55" t="str">
        <f t="shared" si="0"/>
        <v/>
      </c>
      <c r="I77" s="84"/>
    </row>
    <row r="78" spans="2:9" x14ac:dyDescent="0.2">
      <c r="B78" s="22"/>
      <c r="C78" s="8" t="s">
        <v>79</v>
      </c>
      <c r="D78" s="4" t="s">
        <v>34</v>
      </c>
      <c r="E78" s="4"/>
      <c r="F78" s="4">
        <v>3600</v>
      </c>
      <c r="G78" s="56"/>
      <c r="H78" s="55">
        <f t="shared" si="0"/>
        <v>0</v>
      </c>
      <c r="I78" s="84"/>
    </row>
    <row r="79" spans="2:9" x14ac:dyDescent="0.2">
      <c r="B79" s="22"/>
      <c r="C79" s="8"/>
      <c r="D79" s="4"/>
      <c r="E79" s="4"/>
      <c r="F79" s="4"/>
      <c r="G79" s="56"/>
      <c r="H79" s="55" t="str">
        <f t="shared" si="0"/>
        <v/>
      </c>
      <c r="I79" s="84"/>
    </row>
    <row r="80" spans="2:9" x14ac:dyDescent="0.2">
      <c r="B80" s="22"/>
      <c r="C80" s="8" t="s">
        <v>80</v>
      </c>
      <c r="D80" s="4" t="s">
        <v>34</v>
      </c>
      <c r="E80" s="4"/>
      <c r="F80" s="4">
        <v>600</v>
      </c>
      <c r="G80" s="56"/>
      <c r="H80" s="55">
        <f t="shared" si="0"/>
        <v>0</v>
      </c>
      <c r="I80" s="84"/>
    </row>
    <row r="81" spans="2:19" x14ac:dyDescent="0.2">
      <c r="B81" s="22"/>
      <c r="C81" s="8"/>
      <c r="D81" s="4"/>
      <c r="E81" s="4"/>
      <c r="F81" s="4"/>
      <c r="G81" s="56"/>
      <c r="H81" s="55" t="str">
        <f t="shared" si="0"/>
        <v/>
      </c>
      <c r="I81" s="84"/>
    </row>
    <row r="82" spans="2:19" x14ac:dyDescent="0.2">
      <c r="B82" s="22" t="s">
        <v>467</v>
      </c>
      <c r="C82" s="8" t="s">
        <v>468</v>
      </c>
      <c r="D82" s="4"/>
      <c r="E82" s="4"/>
      <c r="F82" s="4"/>
      <c r="G82" s="56"/>
      <c r="H82" s="55" t="str">
        <f t="shared" si="0"/>
        <v/>
      </c>
      <c r="I82" s="84"/>
    </row>
    <row r="83" spans="2:19" x14ac:dyDescent="0.2">
      <c r="B83" s="22"/>
      <c r="C83" s="8"/>
      <c r="D83" s="4"/>
      <c r="E83" s="4"/>
      <c r="F83" s="4"/>
      <c r="G83" s="56"/>
      <c r="H83" s="55" t="str">
        <f t="shared" si="0"/>
        <v/>
      </c>
      <c r="I83" s="84"/>
    </row>
    <row r="84" spans="2:19" x14ac:dyDescent="0.2">
      <c r="B84" s="22"/>
      <c r="C84" s="8" t="s">
        <v>469</v>
      </c>
      <c r="D84" s="4" t="s">
        <v>42</v>
      </c>
      <c r="E84" s="4"/>
      <c r="F84" s="4">
        <v>1</v>
      </c>
      <c r="G84" s="56">
        <v>300000</v>
      </c>
      <c r="H84" s="55">
        <f t="shared" si="0"/>
        <v>300000</v>
      </c>
      <c r="I84" s="84"/>
    </row>
    <row r="85" spans="2:19" x14ac:dyDescent="0.2">
      <c r="B85" s="22"/>
      <c r="C85" s="8"/>
      <c r="D85" s="4"/>
      <c r="E85" s="4"/>
      <c r="F85" s="4"/>
      <c r="G85" s="56"/>
      <c r="H85" s="55"/>
      <c r="I85" s="84"/>
    </row>
    <row r="86" spans="2:19" ht="36" x14ac:dyDescent="0.2">
      <c r="B86" s="22"/>
      <c r="C86" s="8" t="s">
        <v>470</v>
      </c>
      <c r="D86" s="4" t="s">
        <v>45</v>
      </c>
      <c r="E86" s="4"/>
      <c r="F86" s="12">
        <f>H84</f>
        <v>300000</v>
      </c>
      <c r="G86" s="56"/>
      <c r="H86" s="55">
        <f t="shared" si="0"/>
        <v>0</v>
      </c>
      <c r="I86" s="84"/>
    </row>
    <row r="87" spans="2:19" x14ac:dyDescent="0.2">
      <c r="B87" s="22"/>
      <c r="C87" s="8"/>
      <c r="D87" s="4"/>
      <c r="E87" s="4"/>
      <c r="F87" s="4"/>
      <c r="G87" s="56"/>
      <c r="H87" s="55" t="str">
        <f t="shared" si="0"/>
        <v/>
      </c>
      <c r="I87" s="84"/>
    </row>
    <row r="88" spans="2:19" ht="24" x14ac:dyDescent="0.2">
      <c r="B88" s="22" t="s">
        <v>81</v>
      </c>
      <c r="C88" s="8" t="s">
        <v>82</v>
      </c>
      <c r="D88" s="4"/>
      <c r="E88" s="4"/>
      <c r="F88" s="4"/>
      <c r="G88" s="56"/>
      <c r="H88" s="55" t="str">
        <f t="shared" si="0"/>
        <v/>
      </c>
      <c r="I88" s="84"/>
    </row>
    <row r="89" spans="2:19" x14ac:dyDescent="0.2">
      <c r="B89" s="22"/>
      <c r="C89" s="8" t="s">
        <v>83</v>
      </c>
      <c r="D89" s="4" t="s">
        <v>62</v>
      </c>
      <c r="E89" s="4"/>
      <c r="F89" s="4">
        <v>1</v>
      </c>
      <c r="G89" s="56">
        <v>550000</v>
      </c>
      <c r="H89" s="55">
        <f t="shared" si="0"/>
        <v>550000</v>
      </c>
      <c r="I89" s="84"/>
    </row>
    <row r="90" spans="2:19" x14ac:dyDescent="0.2">
      <c r="B90" s="22"/>
      <c r="C90" s="8"/>
      <c r="D90" s="4"/>
      <c r="E90" s="4"/>
      <c r="F90" s="4"/>
      <c r="G90" s="56"/>
      <c r="H90" s="55" t="str">
        <f t="shared" si="0"/>
        <v/>
      </c>
      <c r="I90" s="84"/>
    </row>
    <row r="91" spans="2:19" ht="24" x14ac:dyDescent="0.2">
      <c r="B91" s="22"/>
      <c r="C91" s="8" t="s">
        <v>84</v>
      </c>
      <c r="D91" s="4" t="s">
        <v>45</v>
      </c>
      <c r="E91" s="4"/>
      <c r="F91" s="12">
        <f>H89</f>
        <v>550000</v>
      </c>
      <c r="G91" s="356"/>
      <c r="H91" s="55">
        <f t="shared" si="0"/>
        <v>0</v>
      </c>
      <c r="I91" s="84"/>
    </row>
    <row r="92" spans="2:19" x14ac:dyDescent="0.2">
      <c r="B92" s="22"/>
      <c r="C92" s="8"/>
      <c r="D92" s="4"/>
      <c r="E92" s="4"/>
      <c r="F92" s="4"/>
      <c r="G92" s="56"/>
      <c r="H92" s="55" t="str">
        <f t="shared" si="0"/>
        <v/>
      </c>
      <c r="I92" s="84"/>
      <c r="S92" s="101">
        <f>7950*1.5*2</f>
        <v>23850</v>
      </c>
    </row>
    <row r="93" spans="2:19" x14ac:dyDescent="0.2">
      <c r="B93" s="22"/>
      <c r="C93" s="8"/>
      <c r="D93" s="4"/>
      <c r="E93" s="4"/>
      <c r="F93" s="4"/>
      <c r="G93" s="56"/>
      <c r="H93" s="55"/>
      <c r="I93" s="84"/>
    </row>
    <row r="94" spans="2:19" x14ac:dyDescent="0.2">
      <c r="B94" s="22"/>
      <c r="C94" s="8"/>
      <c r="D94" s="4"/>
      <c r="E94" s="4"/>
      <c r="F94" s="4"/>
      <c r="G94" s="56"/>
      <c r="H94" s="55"/>
      <c r="I94" s="84"/>
    </row>
    <row r="95" spans="2:19" x14ac:dyDescent="0.2">
      <c r="B95" s="22"/>
      <c r="C95" s="8"/>
      <c r="D95" s="4"/>
      <c r="E95" s="4"/>
      <c r="F95" s="4"/>
      <c r="G95" s="56"/>
      <c r="H95" s="55"/>
      <c r="I95" s="84"/>
    </row>
    <row r="96" spans="2:19" x14ac:dyDescent="0.2">
      <c r="B96" s="22"/>
      <c r="C96" s="8"/>
      <c r="D96" s="4"/>
      <c r="E96" s="4"/>
      <c r="F96" s="4"/>
      <c r="G96" s="56"/>
      <c r="H96" s="55" t="str">
        <f t="shared" si="0"/>
        <v/>
      </c>
      <c r="I96" s="84"/>
    </row>
    <row r="97" spans="1:9" x14ac:dyDescent="0.2">
      <c r="B97" s="22"/>
      <c r="C97" s="8"/>
      <c r="D97" s="4"/>
      <c r="E97" s="4"/>
      <c r="F97" s="4"/>
      <c r="G97" s="54"/>
      <c r="H97" s="55" t="str">
        <f t="shared" si="0"/>
        <v/>
      </c>
      <c r="I97" s="84"/>
    </row>
    <row r="98" spans="1:9" s="203" customFormat="1" ht="24" customHeight="1" x14ac:dyDescent="0.2">
      <c r="B98" s="234" t="str">
        <f>B10</f>
        <v>1.2</v>
      </c>
      <c r="C98" s="158" t="str">
        <f>"TOTAL CARRIED FORWARD"&amp;IF(H98=H$3," TO SUMMARY (Page C"&amp;Page_A&amp;")","")</f>
        <v>TOTAL CARRIED FORWARD</v>
      </c>
      <c r="D98" s="93"/>
      <c r="E98" s="93"/>
      <c r="F98" s="94"/>
      <c r="G98" s="93"/>
      <c r="H98" s="235">
        <f>SUM(H8:H97)</f>
        <v>3550000</v>
      </c>
      <c r="I98" s="236"/>
    </row>
    <row r="99" spans="1:9" ht="5.25" customHeight="1" x14ac:dyDescent="0.2"/>
    <row r="101" spans="1:9" x14ac:dyDescent="0.2">
      <c r="A101" s="223"/>
      <c r="C101" s="103" t="s">
        <v>85</v>
      </c>
      <c r="F101" s="105" t="s">
        <v>86</v>
      </c>
      <c r="G101" s="103">
        <v>1</v>
      </c>
      <c r="H101" s="225">
        <f>MAX(H102:H221)</f>
        <v>0</v>
      </c>
      <c r="I101" s="226"/>
    </row>
    <row r="102" spans="1:9" x14ac:dyDescent="0.2">
      <c r="B102" s="206" t="s">
        <v>1</v>
      </c>
      <c r="C102" s="207" t="s">
        <v>2</v>
      </c>
      <c r="D102" s="207" t="s">
        <v>3</v>
      </c>
      <c r="E102" s="207" t="s">
        <v>4</v>
      </c>
      <c r="F102" s="302" t="s">
        <v>5</v>
      </c>
      <c r="G102" s="302" t="s">
        <v>6</v>
      </c>
      <c r="H102" s="302" t="s">
        <v>7</v>
      </c>
    </row>
    <row r="103" spans="1:9" x14ac:dyDescent="0.2">
      <c r="B103" s="103"/>
    </row>
    <row r="104" spans="1:9" x14ac:dyDescent="0.2">
      <c r="B104" s="251" t="s">
        <v>8</v>
      </c>
      <c r="C104" s="228"/>
      <c r="D104" s="229"/>
      <c r="E104" s="229"/>
      <c r="F104" s="394" t="str">
        <f>"SECTION "&amp;B108</f>
        <v>SECTION 1.3</v>
      </c>
      <c r="G104" s="394"/>
      <c r="H104" s="395"/>
      <c r="I104" s="230"/>
    </row>
    <row r="105" spans="1:9" ht="8.1" customHeight="1" x14ac:dyDescent="0.2">
      <c r="B105" s="115"/>
      <c r="C105" s="275"/>
      <c r="D105" s="275"/>
      <c r="E105" s="275"/>
      <c r="F105" s="275"/>
      <c r="G105" s="275"/>
      <c r="H105" s="276"/>
      <c r="I105" s="163"/>
    </row>
    <row r="106" spans="1:9" s="233" customFormat="1" ht="20.100000000000001" customHeight="1" x14ac:dyDescent="0.2">
      <c r="B106" s="20" t="s">
        <v>9</v>
      </c>
      <c r="C106" s="19" t="s">
        <v>2</v>
      </c>
      <c r="D106" s="19" t="s">
        <v>3</v>
      </c>
      <c r="E106" s="19" t="s">
        <v>4</v>
      </c>
      <c r="F106" s="19" t="s">
        <v>5</v>
      </c>
      <c r="G106" s="19" t="s">
        <v>6</v>
      </c>
      <c r="H106" s="19" t="s">
        <v>7</v>
      </c>
      <c r="I106" s="44"/>
    </row>
    <row r="107" spans="1:9" x14ac:dyDescent="0.2">
      <c r="B107" s="34"/>
      <c r="C107" s="8"/>
      <c r="D107" s="4"/>
      <c r="E107" s="4"/>
      <c r="F107" s="4"/>
      <c r="G107" s="54"/>
      <c r="H107" s="55" t="str">
        <f>IF(D107="","",F107*G107)</f>
        <v/>
      </c>
      <c r="I107" s="84"/>
    </row>
    <row r="108" spans="1:9" ht="24" x14ac:dyDescent="0.2">
      <c r="B108" s="35" t="s">
        <v>87</v>
      </c>
      <c r="C108" s="21" t="s">
        <v>88</v>
      </c>
      <c r="D108" s="4"/>
      <c r="E108" s="4"/>
      <c r="F108" s="4"/>
      <c r="G108" s="54"/>
      <c r="H108" s="55" t="s">
        <v>89</v>
      </c>
      <c r="I108" s="84"/>
    </row>
    <row r="109" spans="1:9" x14ac:dyDescent="0.2">
      <c r="B109" s="34"/>
      <c r="C109" s="8"/>
      <c r="D109" s="4"/>
      <c r="E109" s="4"/>
      <c r="F109" s="4"/>
      <c r="G109" s="54"/>
      <c r="H109" s="55" t="s">
        <v>89</v>
      </c>
      <c r="I109" s="84"/>
    </row>
    <row r="110" spans="1:9" x14ac:dyDescent="0.2">
      <c r="B110" s="22" t="s">
        <v>90</v>
      </c>
      <c r="C110" s="8" t="s">
        <v>91</v>
      </c>
      <c r="D110" s="4"/>
      <c r="E110" s="4"/>
      <c r="F110" s="4"/>
      <c r="G110" s="54"/>
      <c r="H110" s="55" t="s">
        <v>89</v>
      </c>
      <c r="I110" s="84"/>
    </row>
    <row r="111" spans="1:9" x14ac:dyDescent="0.2">
      <c r="B111" s="22"/>
      <c r="C111" s="8"/>
      <c r="D111" s="4"/>
      <c r="E111" s="4"/>
      <c r="F111" s="4"/>
      <c r="G111" s="54"/>
      <c r="H111" s="55" t="s">
        <v>89</v>
      </c>
      <c r="I111" s="84"/>
    </row>
    <row r="112" spans="1:9" x14ac:dyDescent="0.2">
      <c r="B112" s="22" t="s">
        <v>92</v>
      </c>
      <c r="C112" s="8" t="s">
        <v>93</v>
      </c>
      <c r="D112" s="4" t="s">
        <v>94</v>
      </c>
      <c r="E112" s="4"/>
      <c r="F112" s="14">
        <v>1</v>
      </c>
      <c r="G112" s="56"/>
      <c r="H112" s="38">
        <f>F112*G112</f>
        <v>0</v>
      </c>
      <c r="I112" s="85"/>
    </row>
    <row r="113" spans="2:9" x14ac:dyDescent="0.2">
      <c r="B113" s="22"/>
      <c r="C113" s="8"/>
      <c r="D113" s="4"/>
      <c r="E113" s="4"/>
      <c r="F113" s="14"/>
      <c r="G113" s="56"/>
      <c r="H113" s="38"/>
      <c r="I113" s="85"/>
    </row>
    <row r="114" spans="2:9" x14ac:dyDescent="0.2">
      <c r="B114" s="22" t="s">
        <v>95</v>
      </c>
      <c r="C114" s="8" t="s">
        <v>96</v>
      </c>
      <c r="D114" s="4" t="s">
        <v>94</v>
      </c>
      <c r="E114" s="4"/>
      <c r="F114" s="14">
        <v>1</v>
      </c>
      <c r="G114" s="56"/>
      <c r="H114" s="38">
        <f t="shared" ref="H114:H118" si="11">F114*G114</f>
        <v>0</v>
      </c>
      <c r="I114" s="85"/>
    </row>
    <row r="115" spans="2:9" x14ac:dyDescent="0.2">
      <c r="B115" s="22"/>
      <c r="C115" s="8"/>
      <c r="D115" s="4"/>
      <c r="E115" s="4"/>
      <c r="F115" s="14"/>
      <c r="G115" s="56"/>
      <c r="H115" s="38"/>
      <c r="I115" s="85"/>
    </row>
    <row r="116" spans="2:9" x14ac:dyDescent="0.2">
      <c r="B116" s="22" t="s">
        <v>97</v>
      </c>
      <c r="C116" s="8" t="s">
        <v>98</v>
      </c>
      <c r="D116" s="4" t="s">
        <v>99</v>
      </c>
      <c r="E116" s="4"/>
      <c r="F116" s="14">
        <v>18</v>
      </c>
      <c r="G116" s="56"/>
      <c r="H116" s="38">
        <f t="shared" si="11"/>
        <v>0</v>
      </c>
      <c r="I116" s="85"/>
    </row>
    <row r="117" spans="2:9" x14ac:dyDescent="0.2">
      <c r="B117" s="22"/>
      <c r="C117" s="8"/>
      <c r="D117" s="4"/>
      <c r="E117" s="4"/>
      <c r="F117" s="14"/>
      <c r="G117" s="56"/>
      <c r="H117" s="38"/>
      <c r="I117" s="85"/>
    </row>
    <row r="118" spans="2:9" x14ac:dyDescent="0.2">
      <c r="B118" s="22" t="s">
        <v>100</v>
      </c>
      <c r="C118" s="8" t="s">
        <v>101</v>
      </c>
      <c r="D118" s="4" t="s">
        <v>102</v>
      </c>
      <c r="E118" s="4"/>
      <c r="F118" s="393">
        <v>11.75</v>
      </c>
      <c r="G118" s="56"/>
      <c r="H118" s="38">
        <f t="shared" si="11"/>
        <v>0</v>
      </c>
      <c r="I118" s="85"/>
    </row>
    <row r="119" spans="2:9" x14ac:dyDescent="0.2">
      <c r="B119" s="22"/>
      <c r="C119" s="8"/>
      <c r="D119" s="4"/>
      <c r="E119" s="4"/>
      <c r="F119" s="14"/>
      <c r="G119" s="56"/>
      <c r="H119" s="38" t="str">
        <f t="shared" ref="H119" si="12">IF(D119="","",F119*G119)</f>
        <v/>
      </c>
      <c r="I119" s="85"/>
    </row>
    <row r="120" spans="2:9" x14ac:dyDescent="0.2">
      <c r="B120" s="22"/>
      <c r="C120" s="8"/>
      <c r="D120" s="4"/>
      <c r="E120" s="4"/>
      <c r="F120" s="14"/>
      <c r="G120" s="56"/>
      <c r="H120" s="38"/>
      <c r="I120" s="85"/>
    </row>
    <row r="121" spans="2:9" x14ac:dyDescent="0.2">
      <c r="B121" s="22"/>
      <c r="C121" s="8"/>
      <c r="D121" s="4"/>
      <c r="E121" s="4"/>
      <c r="F121" s="14"/>
      <c r="G121" s="56"/>
      <c r="H121" s="38"/>
      <c r="I121" s="85"/>
    </row>
    <row r="122" spans="2:9" x14ac:dyDescent="0.2">
      <c r="B122" s="22"/>
      <c r="C122" s="8"/>
      <c r="D122" s="4"/>
      <c r="E122" s="4"/>
      <c r="F122" s="14"/>
      <c r="G122" s="56"/>
      <c r="H122" s="38"/>
      <c r="I122" s="85"/>
    </row>
    <row r="123" spans="2:9" x14ac:dyDescent="0.2">
      <c r="B123" s="22"/>
      <c r="C123" s="8"/>
      <c r="D123" s="4"/>
      <c r="E123" s="4"/>
      <c r="F123" s="14"/>
      <c r="G123" s="56"/>
      <c r="H123" s="38"/>
      <c r="I123" s="85"/>
    </row>
    <row r="124" spans="2:9" x14ac:dyDescent="0.2">
      <c r="B124" s="22"/>
      <c r="C124" s="8"/>
      <c r="D124" s="4"/>
      <c r="E124" s="4"/>
      <c r="F124" s="14"/>
      <c r="G124" s="56"/>
      <c r="H124" s="38"/>
      <c r="I124" s="85"/>
    </row>
    <row r="125" spans="2:9" x14ac:dyDescent="0.2">
      <c r="B125" s="22"/>
      <c r="C125" s="8"/>
      <c r="D125" s="4"/>
      <c r="E125" s="4"/>
      <c r="F125" s="14"/>
      <c r="G125" s="56"/>
      <c r="H125" s="38"/>
      <c r="I125" s="85"/>
    </row>
    <row r="126" spans="2:9" x14ac:dyDescent="0.2">
      <c r="B126" s="22"/>
      <c r="C126" s="8"/>
      <c r="D126" s="4"/>
      <c r="E126" s="4"/>
      <c r="F126" s="14"/>
      <c r="G126" s="56"/>
      <c r="H126" s="38"/>
      <c r="I126" s="85"/>
    </row>
    <row r="127" spans="2:9" x14ac:dyDescent="0.2">
      <c r="B127" s="22"/>
      <c r="C127" s="8"/>
      <c r="D127" s="4"/>
      <c r="E127" s="4"/>
      <c r="F127" s="14"/>
      <c r="G127" s="56"/>
      <c r="H127" s="38"/>
      <c r="I127" s="85"/>
    </row>
    <row r="128" spans="2:9" x14ac:dyDescent="0.2">
      <c r="B128" s="22"/>
      <c r="C128" s="8"/>
      <c r="D128" s="4"/>
      <c r="E128" s="4"/>
      <c r="F128" s="14"/>
      <c r="G128" s="56"/>
      <c r="H128" s="38"/>
      <c r="I128" s="85"/>
    </row>
    <row r="129" spans="2:9" x14ac:dyDescent="0.2">
      <c r="B129" s="22"/>
      <c r="C129" s="8"/>
      <c r="D129" s="4"/>
      <c r="E129" s="4"/>
      <c r="F129" s="14"/>
      <c r="G129" s="54"/>
      <c r="H129" s="38"/>
      <c r="I129" s="84"/>
    </row>
    <row r="130" spans="2:9" x14ac:dyDescent="0.2">
      <c r="B130" s="22"/>
      <c r="C130" s="53"/>
      <c r="D130" s="58"/>
      <c r="E130" s="58"/>
      <c r="F130" s="14"/>
      <c r="G130" s="59"/>
      <c r="H130" s="38"/>
      <c r="I130" s="86"/>
    </row>
    <row r="131" spans="2:9" x14ac:dyDescent="0.2">
      <c r="B131" s="22"/>
      <c r="C131" s="8"/>
      <c r="D131" s="4"/>
      <c r="E131" s="4"/>
      <c r="F131" s="14"/>
      <c r="G131" s="54"/>
      <c r="H131" s="55"/>
      <c r="I131" s="84"/>
    </row>
    <row r="132" spans="2:9" x14ac:dyDescent="0.2">
      <c r="B132" s="22"/>
      <c r="C132" s="8"/>
      <c r="D132" s="4"/>
      <c r="E132" s="4"/>
      <c r="F132" s="14"/>
      <c r="G132" s="54"/>
      <c r="H132" s="55"/>
      <c r="I132" s="84"/>
    </row>
    <row r="133" spans="2:9" x14ac:dyDescent="0.2">
      <c r="B133" s="22"/>
      <c r="C133" s="8"/>
      <c r="D133" s="4"/>
      <c r="E133" s="4"/>
      <c r="F133" s="14"/>
      <c r="G133" s="356"/>
      <c r="H133" s="38"/>
      <c r="I133" s="85"/>
    </row>
    <row r="134" spans="2:9" x14ac:dyDescent="0.2">
      <c r="B134" s="22"/>
      <c r="C134" s="8"/>
      <c r="D134" s="4"/>
      <c r="E134" s="4"/>
      <c r="F134" s="14"/>
      <c r="G134" s="56"/>
      <c r="H134" s="55"/>
      <c r="I134" s="84"/>
    </row>
    <row r="135" spans="2:9" x14ac:dyDescent="0.2">
      <c r="B135" s="22"/>
      <c r="C135" s="8"/>
      <c r="D135" s="4"/>
      <c r="E135" s="4"/>
      <c r="F135" s="14"/>
      <c r="G135" s="357"/>
      <c r="H135" s="55"/>
      <c r="I135" s="84"/>
    </row>
    <row r="136" spans="2:9" x14ac:dyDescent="0.2">
      <c r="B136" s="22"/>
      <c r="C136" s="8"/>
      <c r="D136" s="4"/>
      <c r="E136" s="4"/>
      <c r="F136" s="14"/>
      <c r="G136" s="57"/>
      <c r="H136" s="55"/>
      <c r="I136" s="84"/>
    </row>
    <row r="137" spans="2:9" x14ac:dyDescent="0.2">
      <c r="B137" s="22"/>
      <c r="C137" s="8"/>
      <c r="D137" s="4"/>
      <c r="E137" s="4"/>
      <c r="F137" s="4"/>
      <c r="G137" s="56"/>
      <c r="H137" s="55"/>
      <c r="I137" s="84"/>
    </row>
    <row r="138" spans="2:9" x14ac:dyDescent="0.2">
      <c r="B138" s="22"/>
      <c r="C138" s="8"/>
      <c r="D138" s="4"/>
      <c r="E138" s="4"/>
      <c r="F138" s="14"/>
      <c r="G138" s="57"/>
      <c r="H138" s="55"/>
      <c r="I138" s="84"/>
    </row>
    <row r="139" spans="2:9" x14ac:dyDescent="0.2">
      <c r="B139" s="22"/>
      <c r="C139" s="8"/>
      <c r="D139" s="4"/>
      <c r="E139" s="4"/>
      <c r="F139" s="14"/>
      <c r="G139" s="57"/>
      <c r="H139" s="38"/>
      <c r="I139" s="85"/>
    </row>
    <row r="140" spans="2:9" x14ac:dyDescent="0.2">
      <c r="B140" s="22"/>
      <c r="C140" s="8"/>
      <c r="D140" s="4"/>
      <c r="E140" s="4"/>
      <c r="F140" s="14"/>
      <c r="G140" s="57"/>
      <c r="H140" s="38"/>
      <c r="I140" s="84"/>
    </row>
    <row r="141" spans="2:9" x14ac:dyDescent="0.2">
      <c r="B141" s="22"/>
      <c r="C141" s="8"/>
      <c r="D141" s="4"/>
      <c r="E141" s="4"/>
      <c r="F141" s="14"/>
      <c r="G141" s="352"/>
      <c r="H141" s="38"/>
      <c r="I141" s="84"/>
    </row>
    <row r="142" spans="2:9" x14ac:dyDescent="0.2">
      <c r="B142" s="22"/>
      <c r="C142" s="8"/>
      <c r="D142" s="4"/>
      <c r="E142" s="4"/>
      <c r="F142" s="14"/>
      <c r="G142" s="57"/>
      <c r="H142" s="38"/>
      <c r="I142" s="84"/>
    </row>
    <row r="143" spans="2:9" x14ac:dyDescent="0.2">
      <c r="B143" s="22"/>
      <c r="C143" s="8"/>
      <c r="D143" s="4"/>
      <c r="E143" s="4"/>
      <c r="F143" s="14"/>
      <c r="G143" s="352"/>
      <c r="H143" s="38"/>
      <c r="I143" s="84"/>
    </row>
    <row r="144" spans="2:9" x14ac:dyDescent="0.2">
      <c r="B144" s="22"/>
      <c r="C144" s="8"/>
      <c r="D144" s="4"/>
      <c r="E144" s="4"/>
      <c r="F144" s="14"/>
      <c r="G144" s="57"/>
      <c r="H144" s="38"/>
      <c r="I144" s="84"/>
    </row>
    <row r="145" spans="2:9" x14ac:dyDescent="0.2">
      <c r="B145" s="22"/>
      <c r="C145" s="8"/>
      <c r="D145" s="4"/>
      <c r="E145" s="4"/>
      <c r="F145" s="14"/>
      <c r="G145" s="57"/>
      <c r="H145" s="38"/>
      <c r="I145" s="84"/>
    </row>
    <row r="146" spans="2:9" x14ac:dyDescent="0.2">
      <c r="B146" s="22"/>
      <c r="C146" s="8"/>
      <c r="D146" s="4"/>
      <c r="E146" s="4"/>
      <c r="F146" s="14"/>
      <c r="G146" s="57"/>
      <c r="H146" s="38"/>
      <c r="I146" s="84"/>
    </row>
    <row r="147" spans="2:9" x14ac:dyDescent="0.2">
      <c r="B147" s="22"/>
      <c r="C147" s="8"/>
      <c r="D147" s="4"/>
      <c r="E147" s="4"/>
      <c r="F147" s="14"/>
      <c r="G147" s="352"/>
      <c r="H147" s="55"/>
      <c r="I147" s="84"/>
    </row>
    <row r="148" spans="2:9" x14ac:dyDescent="0.2">
      <c r="B148" s="22"/>
      <c r="C148" s="8"/>
      <c r="D148" s="4"/>
      <c r="E148" s="4"/>
      <c r="F148" s="14"/>
      <c r="G148" s="57"/>
      <c r="H148" s="55"/>
      <c r="I148" s="84"/>
    </row>
    <row r="149" spans="2:9" x14ac:dyDescent="0.2">
      <c r="B149" s="22"/>
      <c r="C149" s="8"/>
      <c r="D149" s="4"/>
      <c r="E149" s="4"/>
      <c r="F149" s="4"/>
      <c r="G149" s="56"/>
      <c r="H149" s="55"/>
      <c r="I149" s="84"/>
    </row>
    <row r="150" spans="2:9" x14ac:dyDescent="0.2">
      <c r="B150" s="22"/>
      <c r="C150" s="8"/>
      <c r="D150" s="4"/>
      <c r="E150" s="4"/>
      <c r="F150" s="4"/>
      <c r="G150" s="56"/>
      <c r="H150" s="55"/>
      <c r="I150" s="84"/>
    </row>
    <row r="151" spans="2:9" x14ac:dyDescent="0.2">
      <c r="B151" s="22"/>
      <c r="C151" s="8"/>
      <c r="D151" s="358"/>
      <c r="E151" s="58"/>
      <c r="F151" s="359"/>
      <c r="G151" s="356"/>
      <c r="H151" s="38"/>
      <c r="I151" s="86"/>
    </row>
    <row r="152" spans="2:9" x14ac:dyDescent="0.2">
      <c r="B152" s="22"/>
      <c r="C152" s="8"/>
      <c r="D152" s="358"/>
      <c r="E152" s="58"/>
      <c r="F152" s="359"/>
      <c r="G152" s="356"/>
      <c r="H152" s="38"/>
      <c r="I152" s="86"/>
    </row>
    <row r="153" spans="2:9" x14ac:dyDescent="0.2">
      <c r="B153" s="22"/>
      <c r="C153" s="8"/>
      <c r="D153" s="358"/>
      <c r="E153" s="58"/>
      <c r="F153" s="359"/>
      <c r="G153" s="356"/>
      <c r="H153" s="38"/>
      <c r="I153" s="86"/>
    </row>
    <row r="154" spans="2:9" x14ac:dyDescent="0.2">
      <c r="B154" s="22"/>
      <c r="C154" s="8"/>
      <c r="D154" s="358"/>
      <c r="E154" s="58"/>
      <c r="F154" s="359"/>
      <c r="G154" s="356"/>
      <c r="H154" s="38"/>
      <c r="I154" s="86"/>
    </row>
    <row r="155" spans="2:9" x14ac:dyDescent="0.2">
      <c r="B155" s="22"/>
      <c r="C155" s="8"/>
      <c r="D155" s="358"/>
      <c r="E155" s="58"/>
      <c r="F155" s="359"/>
      <c r="G155" s="356"/>
      <c r="H155" s="38"/>
      <c r="I155" s="86"/>
    </row>
    <row r="156" spans="2:9" x14ac:dyDescent="0.2">
      <c r="B156" s="22"/>
      <c r="C156" s="8"/>
      <c r="D156" s="4"/>
      <c r="E156" s="4"/>
      <c r="F156" s="4"/>
      <c r="G156" s="56"/>
      <c r="H156" s="38"/>
      <c r="I156" s="84"/>
    </row>
    <row r="157" spans="2:9" x14ac:dyDescent="0.2">
      <c r="B157" s="22"/>
      <c r="C157" s="53"/>
      <c r="D157" s="58"/>
      <c r="E157" s="58"/>
      <c r="F157" s="58"/>
      <c r="G157" s="56"/>
      <c r="H157" s="38"/>
      <c r="I157" s="87"/>
    </row>
    <row r="158" spans="2:9" x14ac:dyDescent="0.2">
      <c r="B158" s="22"/>
      <c r="C158" s="53"/>
      <c r="D158" s="58"/>
      <c r="E158" s="58"/>
      <c r="F158" s="58"/>
      <c r="G158" s="56"/>
      <c r="H158" s="38"/>
      <c r="I158" s="86"/>
    </row>
    <row r="159" spans="2:9" x14ac:dyDescent="0.2">
      <c r="B159" s="22"/>
      <c r="C159" s="8"/>
      <c r="D159" s="4"/>
      <c r="E159" s="4"/>
      <c r="F159" s="4"/>
      <c r="G159" s="56"/>
      <c r="H159" s="55"/>
      <c r="I159" s="84"/>
    </row>
    <row r="160" spans="2:9" x14ac:dyDescent="0.2">
      <c r="B160" s="22"/>
      <c r="C160" s="8"/>
      <c r="D160" s="4"/>
      <c r="E160" s="4"/>
      <c r="F160" s="4"/>
      <c r="G160" s="56"/>
      <c r="H160" s="55"/>
      <c r="I160" s="84"/>
    </row>
    <row r="161" spans="2:9" x14ac:dyDescent="0.2">
      <c r="B161" s="22"/>
      <c r="C161" s="8"/>
      <c r="D161" s="4"/>
      <c r="E161" s="4"/>
      <c r="F161" s="4"/>
      <c r="G161" s="56"/>
      <c r="H161" s="55"/>
      <c r="I161" s="84"/>
    </row>
    <row r="162" spans="2:9" x14ac:dyDescent="0.2">
      <c r="B162" s="22"/>
      <c r="C162" s="8"/>
      <c r="D162" s="4"/>
      <c r="E162" s="4"/>
      <c r="F162" s="4"/>
      <c r="G162" s="56"/>
      <c r="H162" s="55"/>
      <c r="I162" s="84"/>
    </row>
    <row r="163" spans="2:9" x14ac:dyDescent="0.2">
      <c r="B163" s="22"/>
      <c r="C163" s="8"/>
      <c r="D163" s="4"/>
      <c r="E163" s="4"/>
      <c r="F163" s="4"/>
      <c r="G163" s="56"/>
      <c r="H163" s="55"/>
      <c r="I163" s="84"/>
    </row>
    <row r="164" spans="2:9" x14ac:dyDescent="0.2">
      <c r="B164" s="22"/>
      <c r="C164" s="8"/>
      <c r="D164" s="4"/>
      <c r="E164" s="4"/>
      <c r="F164" s="4"/>
      <c r="G164" s="56"/>
      <c r="H164" s="55"/>
      <c r="I164" s="84"/>
    </row>
    <row r="165" spans="2:9" x14ac:dyDescent="0.2">
      <c r="B165" s="22"/>
      <c r="C165" s="8"/>
      <c r="D165" s="4"/>
      <c r="E165" s="4"/>
      <c r="F165" s="4"/>
      <c r="G165" s="56"/>
      <c r="H165" s="55"/>
      <c r="I165" s="84"/>
    </row>
    <row r="166" spans="2:9" x14ac:dyDescent="0.2">
      <c r="B166" s="22"/>
      <c r="C166" s="8"/>
      <c r="D166" s="4"/>
      <c r="E166" s="4"/>
      <c r="F166" s="4"/>
      <c r="G166" s="56"/>
      <c r="H166" s="55"/>
      <c r="I166" s="84"/>
    </row>
    <row r="167" spans="2:9" x14ac:dyDescent="0.2">
      <c r="B167" s="22"/>
      <c r="C167" s="8"/>
      <c r="D167" s="4"/>
      <c r="E167" s="4"/>
      <c r="F167" s="4"/>
      <c r="G167" s="56"/>
      <c r="H167" s="55"/>
      <c r="I167" s="84"/>
    </row>
    <row r="168" spans="2:9" x14ac:dyDescent="0.2">
      <c r="B168" s="22"/>
      <c r="C168" s="8"/>
      <c r="D168" s="4"/>
      <c r="E168" s="4"/>
      <c r="F168" s="4"/>
      <c r="G168" s="56"/>
      <c r="H168" s="55"/>
      <c r="I168" s="84"/>
    </row>
    <row r="169" spans="2:9" x14ac:dyDescent="0.2">
      <c r="B169" s="22"/>
      <c r="C169" s="8"/>
      <c r="D169" s="4"/>
      <c r="E169" s="4"/>
      <c r="F169" s="4"/>
      <c r="G169" s="56"/>
      <c r="H169" s="55"/>
      <c r="I169" s="84"/>
    </row>
    <row r="170" spans="2:9" x14ac:dyDescent="0.2">
      <c r="B170" s="22"/>
      <c r="C170" s="8"/>
      <c r="D170" s="4"/>
      <c r="E170" s="4"/>
      <c r="F170" s="4"/>
      <c r="G170" s="56"/>
      <c r="H170" s="55"/>
      <c r="I170" s="84"/>
    </row>
    <row r="171" spans="2:9" x14ac:dyDescent="0.2">
      <c r="B171" s="22"/>
      <c r="C171" s="8"/>
      <c r="D171" s="4"/>
      <c r="E171" s="4"/>
      <c r="F171" s="4"/>
      <c r="G171" s="56"/>
      <c r="H171" s="55"/>
      <c r="I171" s="84"/>
    </row>
    <row r="172" spans="2:9" x14ac:dyDescent="0.2">
      <c r="B172" s="22"/>
      <c r="C172" s="8"/>
      <c r="D172" s="4"/>
      <c r="E172" s="4"/>
      <c r="F172" s="4"/>
      <c r="G172" s="56"/>
      <c r="H172" s="55"/>
      <c r="I172" s="84"/>
    </row>
    <row r="173" spans="2:9" x14ac:dyDescent="0.2">
      <c r="B173" s="22"/>
      <c r="C173" s="8"/>
      <c r="D173" s="4"/>
      <c r="E173" s="4"/>
      <c r="F173" s="4"/>
      <c r="G173" s="56"/>
      <c r="H173" s="55"/>
      <c r="I173" s="84"/>
    </row>
    <row r="174" spans="2:9" x14ac:dyDescent="0.2">
      <c r="B174" s="22"/>
      <c r="C174" s="8"/>
      <c r="D174" s="4"/>
      <c r="E174" s="4"/>
      <c r="F174" s="4"/>
      <c r="G174" s="56"/>
      <c r="H174" s="55"/>
      <c r="I174" s="84"/>
    </row>
    <row r="175" spans="2:9" x14ac:dyDescent="0.2">
      <c r="B175" s="22"/>
      <c r="C175" s="8"/>
      <c r="D175" s="4"/>
      <c r="E175" s="4"/>
      <c r="F175" s="4"/>
      <c r="G175" s="56"/>
      <c r="H175" s="55"/>
      <c r="I175" s="84"/>
    </row>
    <row r="176" spans="2:9" x14ac:dyDescent="0.2">
      <c r="B176" s="22"/>
      <c r="C176" s="8"/>
      <c r="D176" s="4"/>
      <c r="E176" s="4"/>
      <c r="F176" s="4"/>
      <c r="G176" s="56"/>
      <c r="H176" s="55"/>
      <c r="I176" s="84"/>
    </row>
    <row r="177" spans="2:9" x14ac:dyDescent="0.2">
      <c r="B177" s="22"/>
      <c r="C177" s="8"/>
      <c r="D177" s="4"/>
      <c r="E177" s="4"/>
      <c r="F177" s="4"/>
      <c r="G177" s="56"/>
      <c r="H177" s="55"/>
      <c r="I177" s="84"/>
    </row>
    <row r="178" spans="2:9" x14ac:dyDescent="0.2">
      <c r="B178" s="22"/>
      <c r="C178" s="8"/>
      <c r="D178" s="4"/>
      <c r="E178" s="4"/>
      <c r="F178" s="4"/>
      <c r="G178" s="56"/>
      <c r="H178" s="55"/>
      <c r="I178" s="84"/>
    </row>
    <row r="179" spans="2:9" x14ac:dyDescent="0.2">
      <c r="B179" s="22"/>
      <c r="C179" s="8"/>
      <c r="D179" s="4"/>
      <c r="E179" s="4"/>
      <c r="F179" s="4"/>
      <c r="G179" s="56"/>
      <c r="H179" s="55"/>
      <c r="I179" s="84"/>
    </row>
    <row r="180" spans="2:9" x14ac:dyDescent="0.2">
      <c r="B180" s="22"/>
      <c r="C180" s="8"/>
      <c r="D180" s="4"/>
      <c r="E180" s="4"/>
      <c r="F180" s="4"/>
      <c r="G180" s="56"/>
      <c r="H180" s="55"/>
      <c r="I180" s="84"/>
    </row>
    <row r="181" spans="2:9" x14ac:dyDescent="0.2">
      <c r="B181" s="22"/>
      <c r="C181" s="8"/>
      <c r="D181" s="4"/>
      <c r="E181" s="4"/>
      <c r="F181" s="4"/>
      <c r="G181" s="56"/>
      <c r="H181" s="55"/>
      <c r="I181" s="84"/>
    </row>
    <row r="182" spans="2:9" x14ac:dyDescent="0.2">
      <c r="B182" s="22"/>
      <c r="C182" s="8"/>
      <c r="D182" s="4"/>
      <c r="E182" s="4"/>
      <c r="F182" s="4"/>
      <c r="G182" s="56"/>
      <c r="H182" s="55"/>
      <c r="I182" s="84"/>
    </row>
    <row r="183" spans="2:9" x14ac:dyDescent="0.2">
      <c r="B183" s="22"/>
      <c r="C183" s="8"/>
      <c r="D183" s="4"/>
      <c r="E183" s="4"/>
      <c r="F183" s="4"/>
      <c r="G183" s="56"/>
      <c r="H183" s="55"/>
      <c r="I183" s="84"/>
    </row>
    <row r="184" spans="2:9" x14ac:dyDescent="0.2">
      <c r="B184" s="22"/>
      <c r="C184" s="8"/>
      <c r="D184" s="4"/>
      <c r="E184" s="4"/>
      <c r="F184" s="12"/>
      <c r="G184" s="356"/>
      <c r="H184" s="55"/>
      <c r="I184" s="84"/>
    </row>
    <row r="185" spans="2:9" x14ac:dyDescent="0.2">
      <c r="B185" s="22"/>
      <c r="C185" s="8"/>
      <c r="D185" s="4"/>
      <c r="E185" s="4"/>
      <c r="F185" s="4"/>
      <c r="G185" s="56"/>
      <c r="H185" s="55"/>
      <c r="I185" s="84"/>
    </row>
    <row r="186" spans="2:9" x14ac:dyDescent="0.2">
      <c r="B186" s="22"/>
      <c r="C186" s="8"/>
      <c r="D186" s="4"/>
      <c r="E186" s="4"/>
      <c r="F186" s="4"/>
      <c r="G186" s="56"/>
      <c r="H186" s="55"/>
      <c r="I186" s="84"/>
    </row>
    <row r="187" spans="2:9" x14ac:dyDescent="0.2">
      <c r="B187" s="22"/>
      <c r="C187" s="8"/>
      <c r="D187" s="4"/>
      <c r="E187" s="4"/>
      <c r="F187" s="4"/>
      <c r="G187" s="56"/>
      <c r="H187" s="55"/>
      <c r="I187" s="84"/>
    </row>
    <row r="188" spans="2:9" x14ac:dyDescent="0.2">
      <c r="B188" s="22"/>
      <c r="C188" s="8"/>
      <c r="D188" s="4"/>
      <c r="E188" s="4"/>
      <c r="F188" s="4"/>
      <c r="G188" s="56"/>
      <c r="H188" s="55"/>
      <c r="I188" s="84"/>
    </row>
    <row r="189" spans="2:9" x14ac:dyDescent="0.2">
      <c r="B189" s="22"/>
      <c r="C189" s="8"/>
      <c r="D189" s="4"/>
      <c r="E189" s="4"/>
      <c r="F189" s="4"/>
      <c r="G189" s="56"/>
      <c r="H189" s="55"/>
      <c r="I189" s="84"/>
    </row>
    <row r="190" spans="2:9" x14ac:dyDescent="0.2">
      <c r="B190" s="22"/>
      <c r="C190" s="8"/>
      <c r="D190" s="4"/>
      <c r="E190" s="4"/>
      <c r="F190" s="4"/>
      <c r="G190" s="54"/>
      <c r="H190" s="55" t="str">
        <f t="shared" ref="H190" si="13">IF(D190="","",F190*G190)</f>
        <v/>
      </c>
      <c r="I190" s="84"/>
    </row>
    <row r="191" spans="2:9" s="203" customFormat="1" ht="24" customHeight="1" x14ac:dyDescent="0.2">
      <c r="B191" s="234" t="str">
        <f>B108</f>
        <v>1.3</v>
      </c>
      <c r="C191" s="158" t="str">
        <f>C108</f>
        <v>CONTRACTOR'S ESTABLISHMENT ON SITE AND GENERAL OBLIGATIONS</v>
      </c>
      <c r="D191" s="93"/>
      <c r="E191" s="93"/>
      <c r="F191" s="94"/>
      <c r="G191" s="93"/>
      <c r="H191" s="235">
        <f>SUM(H106:H190)</f>
        <v>0</v>
      </c>
      <c r="I191" s="236"/>
    </row>
    <row r="192" spans="2:9" ht="5.25" customHeight="1" x14ac:dyDescent="0.2"/>
    <row r="193" spans="2:9" s="223" customFormat="1" x14ac:dyDescent="0.2">
      <c r="B193" s="222"/>
      <c r="C193" s="222"/>
      <c r="D193" s="238"/>
      <c r="E193" s="238"/>
      <c r="F193" s="238"/>
      <c r="H193" s="239"/>
    </row>
    <row r="194" spans="2:9" x14ac:dyDescent="0.2">
      <c r="B194" s="251" t="s">
        <v>8</v>
      </c>
      <c r="C194" s="228"/>
      <c r="D194" s="229"/>
      <c r="E194" s="229"/>
      <c r="F194" s="394" t="s">
        <v>103</v>
      </c>
      <c r="G194" s="394"/>
      <c r="H194" s="395"/>
      <c r="I194" s="101"/>
    </row>
    <row r="195" spans="2:9" ht="20.100000000000001" customHeight="1" x14ac:dyDescent="0.2">
      <c r="B195" s="165" t="e">
        <f>_Description</f>
        <v>#REF!</v>
      </c>
      <c r="C195" s="250"/>
      <c r="D195" s="233"/>
      <c r="E195" s="233"/>
      <c r="F195" s="233"/>
      <c r="G195" s="203"/>
      <c r="H195" s="164"/>
      <c r="I195" s="101"/>
    </row>
    <row r="196" spans="2:9" s="223" customFormat="1" ht="8.1" customHeight="1" x14ac:dyDescent="0.2">
      <c r="B196" s="252"/>
      <c r="C196" s="253"/>
      <c r="D196" s="253"/>
      <c r="E196" s="253"/>
      <c r="F196" s="253"/>
      <c r="G196" s="253"/>
      <c r="H196" s="254"/>
    </row>
    <row r="197" spans="2:9" s="240" customFormat="1" ht="20.100000000000001" customHeight="1" x14ac:dyDescent="0.2">
      <c r="B197" s="20" t="s">
        <v>9</v>
      </c>
      <c r="C197" s="19" t="s">
        <v>2</v>
      </c>
      <c r="D197" s="19" t="s">
        <v>3</v>
      </c>
      <c r="E197" s="19" t="s">
        <v>4</v>
      </c>
      <c r="F197" s="19" t="s">
        <v>5</v>
      </c>
      <c r="G197" s="19" t="s">
        <v>6</v>
      </c>
      <c r="H197" s="19" t="s">
        <v>7</v>
      </c>
      <c r="I197" s="223"/>
    </row>
    <row r="198" spans="2:9" s="223" customFormat="1" ht="12" customHeight="1" x14ac:dyDescent="0.2">
      <c r="B198" s="22"/>
      <c r="C198" s="1"/>
      <c r="D198" s="4"/>
      <c r="E198" s="4"/>
      <c r="F198" s="4"/>
      <c r="G198" s="98"/>
      <c r="H198" s="54" t="str">
        <f t="shared" ref="H198:H215" si="14">IF(D198="","",F198*G198)</f>
        <v/>
      </c>
    </row>
    <row r="199" spans="2:9" s="223" customFormat="1" x14ac:dyDescent="0.2">
      <c r="B199" s="23" t="s">
        <v>104</v>
      </c>
      <c r="C199" s="3" t="s">
        <v>105</v>
      </c>
      <c r="D199" s="4"/>
      <c r="E199" s="4"/>
      <c r="F199" s="4"/>
      <c r="G199" s="98"/>
      <c r="H199" s="54" t="str">
        <f t="shared" si="14"/>
        <v/>
      </c>
    </row>
    <row r="200" spans="2:9" s="223" customFormat="1" x14ac:dyDescent="0.2">
      <c r="B200" s="22"/>
      <c r="C200" s="1"/>
      <c r="D200" s="4"/>
      <c r="E200" s="4"/>
      <c r="F200" s="4"/>
      <c r="G200" s="98"/>
      <c r="H200" s="54" t="str">
        <f t="shared" si="14"/>
        <v/>
      </c>
    </row>
    <row r="201" spans="2:9" s="223" customFormat="1" x14ac:dyDescent="0.2">
      <c r="B201" s="22" t="s">
        <v>106</v>
      </c>
      <c r="C201" s="78" t="s">
        <v>107</v>
      </c>
      <c r="D201" s="2" t="s">
        <v>102</v>
      </c>
      <c r="E201" s="99"/>
      <c r="F201" s="360">
        <v>110</v>
      </c>
      <c r="G201" s="361"/>
      <c r="H201" s="362">
        <f t="shared" si="14"/>
        <v>0</v>
      </c>
    </row>
    <row r="202" spans="2:9" s="223" customFormat="1" x14ac:dyDescent="0.2">
      <c r="B202" s="22"/>
      <c r="C202" s="1"/>
      <c r="D202" s="4"/>
      <c r="E202" s="4"/>
      <c r="F202" s="4"/>
      <c r="G202" s="98"/>
      <c r="H202" s="6" t="str">
        <f t="shared" si="14"/>
        <v/>
      </c>
    </row>
    <row r="203" spans="2:9" s="223" customFormat="1" x14ac:dyDescent="0.2">
      <c r="B203" s="22" t="s">
        <v>108</v>
      </c>
      <c r="C203" s="79" t="s">
        <v>109</v>
      </c>
      <c r="D203" s="2" t="s">
        <v>59</v>
      </c>
      <c r="E203" s="100"/>
      <c r="F203" s="360">
        <v>6</v>
      </c>
      <c r="G203" s="361"/>
      <c r="H203" s="362">
        <f t="shared" si="14"/>
        <v>0</v>
      </c>
    </row>
    <row r="204" spans="2:9" s="223" customFormat="1" x14ac:dyDescent="0.2">
      <c r="B204" s="22" t="s">
        <v>110</v>
      </c>
      <c r="C204" s="1" t="s">
        <v>111</v>
      </c>
      <c r="D204" s="2" t="s">
        <v>59</v>
      </c>
      <c r="E204" s="360"/>
      <c r="F204" s="360">
        <v>4</v>
      </c>
      <c r="G204" s="361"/>
      <c r="H204" s="362">
        <f t="shared" si="14"/>
        <v>0</v>
      </c>
    </row>
    <row r="205" spans="2:9" s="223" customFormat="1" x14ac:dyDescent="0.2">
      <c r="B205" s="22" t="s">
        <v>112</v>
      </c>
      <c r="C205" s="1" t="s">
        <v>113</v>
      </c>
      <c r="D205" s="2" t="s">
        <v>59</v>
      </c>
      <c r="E205" s="4"/>
      <c r="F205" s="2">
        <v>1</v>
      </c>
      <c r="G205" s="361"/>
      <c r="H205" s="362">
        <f t="shared" si="14"/>
        <v>0</v>
      </c>
    </row>
    <row r="206" spans="2:9" s="223" customFormat="1" x14ac:dyDescent="0.2">
      <c r="B206" s="22"/>
      <c r="C206" s="1"/>
      <c r="D206" s="4"/>
      <c r="E206" s="4"/>
      <c r="F206" s="4"/>
      <c r="G206" s="98"/>
      <c r="H206" s="88" t="str">
        <f t="shared" si="14"/>
        <v/>
      </c>
    </row>
    <row r="207" spans="2:9" s="223" customFormat="1" x14ac:dyDescent="0.2">
      <c r="B207" s="22" t="s">
        <v>114</v>
      </c>
      <c r="C207" s="78" t="s">
        <v>115</v>
      </c>
      <c r="D207" s="4"/>
      <c r="E207" s="99"/>
      <c r="F207" s="100"/>
      <c r="G207" s="98"/>
      <c r="H207" s="88"/>
    </row>
    <row r="208" spans="2:9" s="223" customFormat="1" x14ac:dyDescent="0.2">
      <c r="B208" s="22"/>
      <c r="C208" s="1"/>
      <c r="D208" s="4"/>
      <c r="E208" s="4"/>
      <c r="F208" s="4"/>
      <c r="G208" s="98"/>
      <c r="H208" s="88" t="str">
        <f>IF(D208="","",F208*G208)</f>
        <v/>
      </c>
    </row>
    <row r="209" spans="2:8" s="223" customFormat="1" x14ac:dyDescent="0.2">
      <c r="B209" s="22" t="s">
        <v>116</v>
      </c>
      <c r="C209" s="1" t="s">
        <v>117</v>
      </c>
      <c r="D209" s="100" t="s">
        <v>118</v>
      </c>
      <c r="E209" s="4"/>
      <c r="F209" s="4">
        <v>8</v>
      </c>
      <c r="G209" s="98"/>
      <c r="H209" s="88">
        <f>IF(D209="","",F209*G209)</f>
        <v>0</v>
      </c>
    </row>
    <row r="210" spans="2:8" s="223" customFormat="1" x14ac:dyDescent="0.2">
      <c r="B210" s="22"/>
      <c r="C210" s="79"/>
      <c r="D210" s="100"/>
      <c r="E210" s="100"/>
      <c r="F210" s="100"/>
      <c r="G210" s="98"/>
      <c r="H210" s="88" t="str">
        <f t="shared" ref="H210" si="15">IF(D210="","",F210*G210)</f>
        <v/>
      </c>
    </row>
    <row r="211" spans="2:8" s="223" customFormat="1" ht="24" x14ac:dyDescent="0.2">
      <c r="B211" s="22" t="s">
        <v>119</v>
      </c>
      <c r="C211" s="79" t="s">
        <v>120</v>
      </c>
      <c r="D211" s="100" t="s">
        <v>118</v>
      </c>
      <c r="E211" s="100"/>
      <c r="F211" s="100">
        <v>1000</v>
      </c>
      <c r="G211" s="98"/>
      <c r="H211" s="88">
        <f t="shared" si="14"/>
        <v>0</v>
      </c>
    </row>
    <row r="212" spans="2:8" s="223" customFormat="1" x14ac:dyDescent="0.2">
      <c r="B212" s="22"/>
      <c r="C212" s="79"/>
      <c r="D212" s="100"/>
      <c r="E212" s="100"/>
      <c r="F212" s="100"/>
      <c r="G212" s="98"/>
      <c r="H212" s="88"/>
    </row>
    <row r="213" spans="2:8" s="223" customFormat="1" x14ac:dyDescent="0.2">
      <c r="B213" s="22" t="s">
        <v>121</v>
      </c>
      <c r="C213" s="78" t="s">
        <v>122</v>
      </c>
      <c r="D213" s="99"/>
      <c r="E213" s="99"/>
      <c r="F213" s="100"/>
      <c r="G213" s="98"/>
      <c r="H213" s="88" t="str">
        <f t="shared" si="14"/>
        <v/>
      </c>
    </row>
    <row r="214" spans="2:8" s="223" customFormat="1" x14ac:dyDescent="0.2">
      <c r="B214" s="22"/>
      <c r="C214" s="1"/>
      <c r="D214" s="4"/>
      <c r="E214" s="4"/>
      <c r="F214" s="4"/>
      <c r="G214" s="98"/>
      <c r="H214" s="88" t="str">
        <f t="shared" si="14"/>
        <v/>
      </c>
    </row>
    <row r="215" spans="2:8" s="223" customFormat="1" x14ac:dyDescent="0.2">
      <c r="B215" s="22" t="s">
        <v>123</v>
      </c>
      <c r="C215" s="79" t="s">
        <v>124</v>
      </c>
      <c r="D215" s="99" t="s">
        <v>125</v>
      </c>
      <c r="E215" s="100"/>
      <c r="F215" s="100">
        <v>6</v>
      </c>
      <c r="G215" s="98"/>
      <c r="H215" s="88">
        <f t="shared" si="14"/>
        <v>0</v>
      </c>
    </row>
    <row r="216" spans="2:8" s="223" customFormat="1" x14ac:dyDescent="0.2">
      <c r="B216" s="22"/>
      <c r="C216" s="79"/>
      <c r="D216" s="4"/>
      <c r="E216" s="4"/>
      <c r="F216" s="4"/>
      <c r="G216" s="98"/>
      <c r="H216" s="6" t="str">
        <f>IF(D216="","",F216*G216)</f>
        <v/>
      </c>
    </row>
    <row r="217" spans="2:8" s="223" customFormat="1" x14ac:dyDescent="0.2">
      <c r="B217" s="22" t="s">
        <v>126</v>
      </c>
      <c r="C217" s="79" t="s">
        <v>127</v>
      </c>
      <c r="D217" s="99" t="s">
        <v>125</v>
      </c>
      <c r="E217" s="100"/>
      <c r="F217" s="100">
        <v>20</v>
      </c>
      <c r="G217" s="98"/>
      <c r="H217" s="88">
        <f t="shared" ref="H217:H223" si="16">IF(D217="","",F217*G217)</f>
        <v>0</v>
      </c>
    </row>
    <row r="218" spans="2:8" s="223" customFormat="1" x14ac:dyDescent="0.2">
      <c r="B218" s="22"/>
      <c r="C218" s="79"/>
      <c r="D218" s="4"/>
      <c r="E218" s="4"/>
      <c r="F218" s="4"/>
      <c r="G218" s="98"/>
      <c r="H218" s="88" t="str">
        <f t="shared" si="16"/>
        <v/>
      </c>
    </row>
    <row r="219" spans="2:8" s="223" customFormat="1" x14ac:dyDescent="0.2">
      <c r="B219" s="22" t="s">
        <v>128</v>
      </c>
      <c r="C219" s="79" t="s">
        <v>129</v>
      </c>
      <c r="D219" s="99" t="s">
        <v>125</v>
      </c>
      <c r="E219" s="99"/>
      <c r="F219" s="100">
        <v>6</v>
      </c>
      <c r="G219" s="98"/>
      <c r="H219" s="88">
        <f t="shared" si="16"/>
        <v>0</v>
      </c>
    </row>
    <row r="220" spans="2:8" s="223" customFormat="1" x14ac:dyDescent="0.2">
      <c r="B220" s="22"/>
      <c r="C220" s="77"/>
      <c r="D220" s="4"/>
      <c r="E220" s="4"/>
      <c r="F220" s="4"/>
      <c r="G220" s="98"/>
      <c r="H220" s="6" t="str">
        <f t="shared" si="16"/>
        <v/>
      </c>
    </row>
    <row r="221" spans="2:8" s="223" customFormat="1" x14ac:dyDescent="0.2">
      <c r="B221" s="22" t="s">
        <v>130</v>
      </c>
      <c r="C221" s="79" t="s">
        <v>131</v>
      </c>
      <c r="D221" s="100" t="s">
        <v>125</v>
      </c>
      <c r="E221" s="100"/>
      <c r="F221" s="100">
        <v>2</v>
      </c>
      <c r="G221" s="98"/>
      <c r="H221" s="88">
        <f t="shared" si="16"/>
        <v>0</v>
      </c>
    </row>
    <row r="222" spans="2:8" s="223" customFormat="1" x14ac:dyDescent="0.2">
      <c r="B222" s="22"/>
      <c r="C222" s="79"/>
      <c r="D222" s="100"/>
      <c r="E222" s="100"/>
      <c r="F222" s="100"/>
      <c r="G222" s="98"/>
      <c r="H222" s="88"/>
    </row>
    <row r="223" spans="2:8" s="223" customFormat="1" ht="24" x14ac:dyDescent="0.2">
      <c r="B223" s="22" t="s">
        <v>132</v>
      </c>
      <c r="C223" s="79" t="s">
        <v>133</v>
      </c>
      <c r="D223" s="364" t="s">
        <v>125</v>
      </c>
      <c r="E223" s="364"/>
      <c r="F223" s="360">
        <v>2</v>
      </c>
      <c r="G223" s="361"/>
      <c r="H223" s="362">
        <f t="shared" si="16"/>
        <v>0</v>
      </c>
    </row>
    <row r="224" spans="2:8" s="223" customFormat="1" x14ac:dyDescent="0.2">
      <c r="B224" s="22"/>
      <c r="C224" s="79"/>
      <c r="D224" s="100"/>
      <c r="E224" s="100"/>
      <c r="F224" s="100"/>
      <c r="G224" s="98"/>
      <c r="H224" s="88" t="str">
        <f>IF(D224="","",F224*G224)</f>
        <v/>
      </c>
    </row>
    <row r="225" spans="2:8" s="223" customFormat="1" x14ac:dyDescent="0.2">
      <c r="B225" s="22" t="s">
        <v>134</v>
      </c>
      <c r="C225" s="79" t="s">
        <v>135</v>
      </c>
      <c r="D225" s="100" t="s">
        <v>125</v>
      </c>
      <c r="E225" s="100"/>
      <c r="F225" s="100">
        <v>12</v>
      </c>
      <c r="G225" s="98"/>
      <c r="H225" s="88">
        <f t="shared" ref="H225" si="17">IF(D225="","",F225*G225)</f>
        <v>0</v>
      </c>
    </row>
    <row r="226" spans="2:8" s="223" customFormat="1" x14ac:dyDescent="0.2">
      <c r="B226" s="22"/>
      <c r="C226" s="79"/>
      <c r="D226" s="4"/>
      <c r="E226" s="4"/>
      <c r="F226" s="4"/>
      <c r="G226" s="98"/>
      <c r="H226" s="6" t="str">
        <f>IF(D226="","",F226*G226)</f>
        <v/>
      </c>
    </row>
    <row r="227" spans="2:8" s="223" customFormat="1" ht="24" x14ac:dyDescent="0.2">
      <c r="B227" s="22" t="s">
        <v>136</v>
      </c>
      <c r="C227" s="79" t="s">
        <v>137</v>
      </c>
      <c r="D227" s="99" t="s">
        <v>125</v>
      </c>
      <c r="E227" s="99"/>
      <c r="F227" s="100">
        <v>10</v>
      </c>
      <c r="G227" s="98"/>
      <c r="H227" s="88">
        <f t="shared" ref="H227:H230" si="18">IF(D227="","",F227*G227)</f>
        <v>0</v>
      </c>
    </row>
    <row r="228" spans="2:8" s="223" customFormat="1" x14ac:dyDescent="0.2">
      <c r="B228" s="22"/>
      <c r="C228" s="79"/>
      <c r="D228" s="4"/>
      <c r="E228" s="4"/>
      <c r="F228" s="4"/>
      <c r="G228" s="98"/>
      <c r="H228" s="6" t="str">
        <f t="shared" si="18"/>
        <v/>
      </c>
    </row>
    <row r="229" spans="2:8" s="223" customFormat="1" x14ac:dyDescent="0.2">
      <c r="B229" s="22" t="s">
        <v>138</v>
      </c>
      <c r="C229" s="79" t="s">
        <v>139</v>
      </c>
      <c r="D229" s="99" t="s">
        <v>125</v>
      </c>
      <c r="E229" s="99"/>
      <c r="F229" s="100">
        <v>3</v>
      </c>
      <c r="G229" s="98"/>
      <c r="H229" s="88">
        <f t="shared" si="18"/>
        <v>0</v>
      </c>
    </row>
    <row r="230" spans="2:8" s="223" customFormat="1" x14ac:dyDescent="0.2">
      <c r="B230" s="22"/>
      <c r="C230" s="79"/>
      <c r="D230" s="4"/>
      <c r="E230" s="4"/>
      <c r="F230" s="4"/>
      <c r="G230" s="98"/>
      <c r="H230" s="6" t="str">
        <f t="shared" si="18"/>
        <v/>
      </c>
    </row>
    <row r="231" spans="2:8" s="223" customFormat="1" x14ac:dyDescent="0.2">
      <c r="B231" s="22" t="s">
        <v>140</v>
      </c>
      <c r="C231" s="79" t="s">
        <v>141</v>
      </c>
      <c r="D231" s="99" t="s">
        <v>125</v>
      </c>
      <c r="E231" s="99"/>
      <c r="F231" s="100">
        <v>6</v>
      </c>
      <c r="G231" s="98"/>
      <c r="H231" s="88">
        <f>IF(D231="","",F231*G231)</f>
        <v>0</v>
      </c>
    </row>
    <row r="232" spans="2:8" s="223" customFormat="1" x14ac:dyDescent="0.2">
      <c r="B232" s="22"/>
      <c r="C232" s="79"/>
      <c r="D232" s="4"/>
      <c r="E232" s="4"/>
      <c r="F232" s="4"/>
      <c r="G232" s="98"/>
      <c r="H232" s="6" t="str">
        <f>IF(D232="","",F232*G232)</f>
        <v/>
      </c>
    </row>
    <row r="233" spans="2:8" s="223" customFormat="1" x14ac:dyDescent="0.2">
      <c r="B233" s="22" t="s">
        <v>142</v>
      </c>
      <c r="C233" s="79" t="s">
        <v>143</v>
      </c>
      <c r="D233" s="100" t="s">
        <v>59</v>
      </c>
      <c r="E233" s="100"/>
      <c r="F233" s="100">
        <v>6</v>
      </c>
      <c r="G233" s="98"/>
      <c r="H233" s="88">
        <f t="shared" ref="H233:H240" si="19">IF(D233="","",F233*G233)</f>
        <v>0</v>
      </c>
    </row>
    <row r="234" spans="2:8" s="223" customFormat="1" x14ac:dyDescent="0.2">
      <c r="B234" s="22"/>
      <c r="C234" s="79"/>
      <c r="D234" s="4"/>
      <c r="E234" s="4"/>
      <c r="F234" s="4"/>
      <c r="G234" s="98"/>
      <c r="H234" s="6" t="str">
        <f t="shared" si="19"/>
        <v/>
      </c>
    </row>
    <row r="235" spans="2:8" s="223" customFormat="1" x14ac:dyDescent="0.2">
      <c r="B235" s="22" t="s">
        <v>144</v>
      </c>
      <c r="C235" s="79" t="s">
        <v>145</v>
      </c>
      <c r="D235" s="99" t="s">
        <v>59</v>
      </c>
      <c r="E235" s="99"/>
      <c r="F235" s="100">
        <v>2</v>
      </c>
      <c r="G235" s="98"/>
      <c r="H235" s="88">
        <f t="shared" si="19"/>
        <v>0</v>
      </c>
    </row>
    <row r="236" spans="2:8" s="223" customFormat="1" x14ac:dyDescent="0.2">
      <c r="B236" s="22"/>
      <c r="C236" s="79"/>
      <c r="D236" s="4"/>
      <c r="E236" s="4"/>
      <c r="F236" s="4"/>
      <c r="G236" s="98"/>
      <c r="H236" s="6" t="str">
        <f t="shared" si="19"/>
        <v/>
      </c>
    </row>
    <row r="237" spans="2:8" s="223" customFormat="1" x14ac:dyDescent="0.2">
      <c r="B237" s="22" t="s">
        <v>146</v>
      </c>
      <c r="C237" s="79" t="s">
        <v>147</v>
      </c>
      <c r="D237" s="100" t="s">
        <v>59</v>
      </c>
      <c r="E237" s="100"/>
      <c r="F237" s="100">
        <v>1</v>
      </c>
      <c r="G237" s="98"/>
      <c r="H237" s="88">
        <f t="shared" si="19"/>
        <v>0</v>
      </c>
    </row>
    <row r="238" spans="2:8" s="223" customFormat="1" x14ac:dyDescent="0.2">
      <c r="B238" s="22"/>
      <c r="C238" s="79"/>
      <c r="D238" s="4"/>
      <c r="E238" s="4"/>
      <c r="F238" s="4"/>
      <c r="G238" s="98"/>
      <c r="H238" s="6" t="str">
        <f t="shared" si="19"/>
        <v/>
      </c>
    </row>
    <row r="239" spans="2:8" s="223" customFormat="1" x14ac:dyDescent="0.2">
      <c r="B239" s="22" t="s">
        <v>148</v>
      </c>
      <c r="C239" s="79" t="s">
        <v>149</v>
      </c>
      <c r="D239" s="99" t="s">
        <v>59</v>
      </c>
      <c r="E239" s="99"/>
      <c r="F239" s="100">
        <v>1</v>
      </c>
      <c r="G239" s="98"/>
      <c r="H239" s="88">
        <f t="shared" si="19"/>
        <v>0</v>
      </c>
    </row>
    <row r="240" spans="2:8" s="223" customFormat="1" x14ac:dyDescent="0.2">
      <c r="B240" s="22"/>
      <c r="C240" s="346"/>
      <c r="D240" s="4"/>
      <c r="E240" s="4"/>
      <c r="F240" s="4"/>
      <c r="G240" s="98"/>
      <c r="H240" s="88" t="str">
        <f t="shared" si="19"/>
        <v/>
      </c>
    </row>
    <row r="241" spans="1:9" s="223" customFormat="1" ht="6.75" customHeight="1" x14ac:dyDescent="0.2">
      <c r="B241" s="22"/>
      <c r="C241" s="1"/>
      <c r="D241" s="2"/>
      <c r="E241" s="2"/>
      <c r="F241" s="2"/>
      <c r="G241" s="7"/>
      <c r="H241" s="7" t="str">
        <f>IF(D241="","",F241*G241)</f>
        <v/>
      </c>
    </row>
    <row r="242" spans="1:9" s="241" customFormat="1" ht="24.75" customHeight="1" x14ac:dyDescent="0.2">
      <c r="B242" s="255" t="str">
        <f>B199</f>
        <v>1.4</v>
      </c>
      <c r="C242" s="158" t="s">
        <v>150</v>
      </c>
      <c r="D242" s="93"/>
      <c r="E242" s="93"/>
      <c r="F242" s="94"/>
      <c r="G242" s="95"/>
      <c r="H242" s="96">
        <f>SUM(H197:H241)</f>
        <v>0</v>
      </c>
    </row>
    <row r="243" spans="1:9" s="223" customFormat="1" ht="6" customHeight="1" x14ac:dyDescent="0.2">
      <c r="B243" s="237"/>
      <c r="C243" s="222"/>
      <c r="D243" s="238"/>
      <c r="E243" s="238"/>
      <c r="F243" s="238"/>
      <c r="H243" s="239"/>
    </row>
    <row r="244" spans="1:9" s="223" customFormat="1" ht="12" customHeight="1" x14ac:dyDescent="0.2">
      <c r="B244" s="222"/>
      <c r="C244" s="222"/>
      <c r="D244" s="238"/>
      <c r="E244" s="238"/>
      <c r="F244" s="238"/>
      <c r="H244" s="239"/>
    </row>
    <row r="245" spans="1:9" s="223" customFormat="1" ht="12" customHeight="1" x14ac:dyDescent="0.2">
      <c r="A245" s="101"/>
      <c r="B245" s="251" t="str">
        <f>B$6</f>
        <v>SCHEDULE A: ROADWORKS</v>
      </c>
      <c r="C245" s="228"/>
      <c r="D245" s="229"/>
      <c r="E245" s="229"/>
      <c r="F245" s="394" t="str">
        <f>F$6</f>
        <v>SECTION 1.2</v>
      </c>
      <c r="G245" s="394"/>
      <c r="H245" s="395"/>
      <c r="I245" s="101"/>
    </row>
    <row r="246" spans="1:9" s="223" customFormat="1" ht="12" customHeight="1" x14ac:dyDescent="0.2">
      <c r="A246" s="101"/>
      <c r="B246" s="165" t="e">
        <f>#REF!</f>
        <v>#REF!</v>
      </c>
      <c r="C246" s="250"/>
      <c r="D246" s="233"/>
      <c r="E246" s="233"/>
      <c r="F246" s="233"/>
      <c r="G246" s="203"/>
      <c r="H246" s="164"/>
      <c r="I246" s="101"/>
    </row>
    <row r="247" spans="1:9" s="223" customFormat="1" ht="12" customHeight="1" x14ac:dyDescent="0.2">
      <c r="B247" s="252"/>
      <c r="C247" s="253"/>
      <c r="D247" s="253"/>
      <c r="E247" s="253"/>
      <c r="F247" s="253"/>
      <c r="G247" s="253"/>
      <c r="H247" s="254"/>
    </row>
    <row r="248" spans="1:9" s="223" customFormat="1" ht="12" customHeight="1" x14ac:dyDescent="0.2">
      <c r="A248" s="240"/>
      <c r="B248" s="20" t="s">
        <v>9</v>
      </c>
      <c r="C248" s="19" t="s">
        <v>2</v>
      </c>
      <c r="D248" s="19" t="s">
        <v>3</v>
      </c>
      <c r="E248" s="19" t="s">
        <v>4</v>
      </c>
      <c r="F248" s="19" t="s">
        <v>5</v>
      </c>
      <c r="G248" s="19" t="s">
        <v>6</v>
      </c>
      <c r="H248" s="19" t="s">
        <v>7</v>
      </c>
    </row>
    <row r="249" spans="1:9" s="256" customFormat="1" ht="5.25" customHeight="1" x14ac:dyDescent="0.2">
      <c r="B249" s="257"/>
      <c r="C249" s="258"/>
      <c r="D249" s="259"/>
      <c r="E249" s="259"/>
      <c r="F249" s="260"/>
      <c r="G249" s="261"/>
      <c r="H249" s="262"/>
    </row>
    <row r="250" spans="1:9" s="256" customFormat="1" ht="12" customHeight="1" x14ac:dyDescent="0.2">
      <c r="B250" s="59"/>
      <c r="C250" s="256" t="s">
        <v>151</v>
      </c>
      <c r="D250" s="73"/>
      <c r="E250" s="73"/>
      <c r="F250" s="247"/>
      <c r="G250" s="263"/>
      <c r="H250" s="6">
        <f>H242</f>
        <v>0</v>
      </c>
    </row>
    <row r="251" spans="1:9" s="256" customFormat="1" ht="6" customHeight="1" x14ac:dyDescent="0.2">
      <c r="B251" s="264"/>
      <c r="C251" s="74"/>
      <c r="D251" s="265"/>
      <c r="E251" s="265"/>
      <c r="F251" s="266"/>
      <c r="G251" s="267"/>
      <c r="H251" s="268"/>
    </row>
    <row r="252" spans="1:9" s="223" customFormat="1" ht="12" customHeight="1" x14ac:dyDescent="0.2">
      <c r="B252" s="22"/>
      <c r="C252" s="79"/>
      <c r="D252" s="4"/>
      <c r="E252" s="100"/>
      <c r="F252" s="100"/>
      <c r="G252" s="98"/>
      <c r="H252" s="88" t="str">
        <f t="shared" ref="H252:H290" si="20">IF(D252="","",F252*G252)</f>
        <v/>
      </c>
    </row>
    <row r="253" spans="1:9" s="223" customFormat="1" x14ac:dyDescent="0.2">
      <c r="B253" s="22" t="s">
        <v>152</v>
      </c>
      <c r="C253" s="80" t="s">
        <v>153</v>
      </c>
      <c r="D253" s="4" t="s">
        <v>59</v>
      </c>
      <c r="E253" s="4"/>
      <c r="F253" s="4">
        <v>2</v>
      </c>
      <c r="G253" s="98"/>
      <c r="H253" s="6">
        <f>IF(D253="","",F253*G253)</f>
        <v>0</v>
      </c>
    </row>
    <row r="254" spans="1:9" s="223" customFormat="1" x14ac:dyDescent="0.2">
      <c r="B254" s="22"/>
      <c r="C254" s="79"/>
      <c r="D254" s="100"/>
      <c r="E254" s="100"/>
      <c r="F254" s="100"/>
      <c r="G254" s="98"/>
      <c r="H254" s="88" t="str">
        <f>IF(D254="","",F254*G254)</f>
        <v/>
      </c>
    </row>
    <row r="255" spans="1:9" s="223" customFormat="1" ht="24" x14ac:dyDescent="0.2">
      <c r="B255" s="22" t="s">
        <v>154</v>
      </c>
      <c r="C255" s="77" t="s">
        <v>155</v>
      </c>
      <c r="D255" s="2" t="s">
        <v>59</v>
      </c>
      <c r="E255" s="2"/>
      <c r="F255" s="2">
        <v>2</v>
      </c>
      <c r="G255" s="361"/>
      <c r="H255" s="7">
        <f t="shared" si="20"/>
        <v>0</v>
      </c>
    </row>
    <row r="256" spans="1:9" s="223" customFormat="1" x14ac:dyDescent="0.2">
      <c r="B256" s="22"/>
      <c r="C256" s="219"/>
      <c r="D256" s="100"/>
      <c r="E256" s="100"/>
      <c r="F256" s="100"/>
      <c r="G256" s="98"/>
      <c r="H256" s="88" t="str">
        <f t="shared" si="20"/>
        <v/>
      </c>
    </row>
    <row r="257" spans="2:8" s="223" customFormat="1" ht="24" x14ac:dyDescent="0.2">
      <c r="B257" s="22" t="s">
        <v>156</v>
      </c>
      <c r="C257" s="77" t="s">
        <v>157</v>
      </c>
      <c r="D257" s="2" t="s">
        <v>59</v>
      </c>
      <c r="E257" s="2"/>
      <c r="F257" s="2">
        <v>2</v>
      </c>
      <c r="G257" s="361"/>
      <c r="H257" s="7">
        <f t="shared" si="20"/>
        <v>0</v>
      </c>
    </row>
    <row r="258" spans="2:8" s="223" customFormat="1" x14ac:dyDescent="0.2">
      <c r="B258" s="22"/>
      <c r="C258" s="220"/>
      <c r="D258" s="99"/>
      <c r="E258" s="99"/>
      <c r="F258" s="100"/>
      <c r="G258" s="98"/>
      <c r="H258" s="88" t="str">
        <f t="shared" si="20"/>
        <v/>
      </c>
    </row>
    <row r="259" spans="2:8" s="223" customFormat="1" ht="24" x14ac:dyDescent="0.2">
      <c r="B259" s="22" t="s">
        <v>158</v>
      </c>
      <c r="C259" s="77" t="s">
        <v>159</v>
      </c>
      <c r="D259" s="2" t="s">
        <v>59</v>
      </c>
      <c r="E259" s="2"/>
      <c r="F259" s="2">
        <v>2</v>
      </c>
      <c r="G259" s="361"/>
      <c r="H259" s="362">
        <f t="shared" si="20"/>
        <v>0</v>
      </c>
    </row>
    <row r="260" spans="2:8" s="223" customFormat="1" x14ac:dyDescent="0.2">
      <c r="B260" s="22"/>
      <c r="C260" s="77"/>
      <c r="D260" s="4"/>
      <c r="E260" s="4"/>
      <c r="F260" s="4"/>
      <c r="G260" s="98"/>
      <c r="H260" s="88" t="str">
        <f t="shared" si="20"/>
        <v/>
      </c>
    </row>
    <row r="261" spans="2:8" s="223" customFormat="1" x14ac:dyDescent="0.2">
      <c r="B261" s="22" t="s">
        <v>160</v>
      </c>
      <c r="C261" s="80" t="s">
        <v>161</v>
      </c>
      <c r="D261" s="99" t="s">
        <v>59</v>
      </c>
      <c r="E261" s="99"/>
      <c r="F261" s="100">
        <v>1</v>
      </c>
      <c r="G261" s="98"/>
      <c r="H261" s="88">
        <f t="shared" si="20"/>
        <v>0</v>
      </c>
    </row>
    <row r="262" spans="2:8" s="223" customFormat="1" x14ac:dyDescent="0.2">
      <c r="B262" s="22"/>
      <c r="C262" s="1"/>
      <c r="D262" s="4"/>
      <c r="E262" s="4"/>
      <c r="F262" s="4"/>
      <c r="G262" s="98"/>
      <c r="H262" s="6" t="str">
        <f t="shared" si="20"/>
        <v/>
      </c>
    </row>
    <row r="263" spans="2:8" s="223" customFormat="1" x14ac:dyDescent="0.2">
      <c r="B263" s="22" t="s">
        <v>162</v>
      </c>
      <c r="C263" s="80" t="s">
        <v>163</v>
      </c>
      <c r="D263" s="99" t="s">
        <v>59</v>
      </c>
      <c r="E263" s="99"/>
      <c r="F263" s="100">
        <v>1</v>
      </c>
      <c r="G263" s="98"/>
      <c r="H263" s="88">
        <f t="shared" si="20"/>
        <v>0</v>
      </c>
    </row>
    <row r="264" spans="2:8" s="223" customFormat="1" x14ac:dyDescent="0.2">
      <c r="B264" s="22"/>
      <c r="C264" s="1"/>
      <c r="D264" s="4"/>
      <c r="E264" s="4"/>
      <c r="F264" s="4"/>
      <c r="G264" s="98"/>
      <c r="H264" s="88" t="str">
        <f t="shared" si="20"/>
        <v/>
      </c>
    </row>
    <row r="265" spans="2:8" s="223" customFormat="1" x14ac:dyDescent="0.2">
      <c r="B265" s="22" t="s">
        <v>164</v>
      </c>
      <c r="C265" s="1" t="s">
        <v>165</v>
      </c>
      <c r="D265" s="4"/>
      <c r="E265" s="4"/>
      <c r="F265" s="4"/>
      <c r="G265" s="98"/>
      <c r="H265" s="88" t="str">
        <f t="shared" si="20"/>
        <v/>
      </c>
    </row>
    <row r="266" spans="2:8" s="223" customFormat="1" x14ac:dyDescent="0.2">
      <c r="B266" s="22"/>
      <c r="C266" s="1"/>
      <c r="D266" s="4"/>
      <c r="E266" s="4"/>
      <c r="F266" s="4"/>
      <c r="G266" s="98"/>
      <c r="H266" s="6" t="str">
        <f t="shared" si="20"/>
        <v/>
      </c>
    </row>
    <row r="267" spans="2:8" s="223" customFormat="1" ht="24" x14ac:dyDescent="0.2">
      <c r="B267" s="22" t="s">
        <v>166</v>
      </c>
      <c r="C267" s="77" t="s">
        <v>167</v>
      </c>
      <c r="D267" s="4" t="s">
        <v>168</v>
      </c>
      <c r="E267" s="4"/>
      <c r="F267" s="4">
        <v>1</v>
      </c>
      <c r="G267" s="98">
        <v>100000</v>
      </c>
      <c r="H267" s="88">
        <f t="shared" si="20"/>
        <v>100000</v>
      </c>
    </row>
    <row r="268" spans="2:8" s="223" customFormat="1" x14ac:dyDescent="0.2">
      <c r="B268" s="22"/>
      <c r="C268" s="1"/>
      <c r="D268" s="4"/>
      <c r="E268" s="4"/>
      <c r="F268" s="4"/>
      <c r="G268" s="98"/>
      <c r="H268" s="6" t="str">
        <f t="shared" si="20"/>
        <v/>
      </c>
    </row>
    <row r="269" spans="2:8" s="223" customFormat="1" ht="24" x14ac:dyDescent="0.2">
      <c r="B269" s="22" t="s">
        <v>169</v>
      </c>
      <c r="C269" s="77" t="s">
        <v>170</v>
      </c>
      <c r="D269" s="4" t="s">
        <v>45</v>
      </c>
      <c r="E269" s="4"/>
      <c r="F269" s="353">
        <f>H267</f>
        <v>100000</v>
      </c>
      <c r="G269" s="363"/>
      <c r="H269" s="88">
        <f t="shared" si="20"/>
        <v>0</v>
      </c>
    </row>
    <row r="270" spans="2:8" s="223" customFormat="1" x14ac:dyDescent="0.2">
      <c r="B270" s="22"/>
      <c r="C270" s="1"/>
      <c r="D270" s="4"/>
      <c r="E270" s="4"/>
      <c r="F270" s="4"/>
      <c r="G270" s="98"/>
      <c r="H270" s="6" t="str">
        <f t="shared" si="20"/>
        <v/>
      </c>
    </row>
    <row r="271" spans="2:8" s="223" customFormat="1" ht="24" x14ac:dyDescent="0.2">
      <c r="B271" s="22" t="s">
        <v>171</v>
      </c>
      <c r="C271" s="1" t="s">
        <v>172</v>
      </c>
      <c r="D271" s="4" t="s">
        <v>42</v>
      </c>
      <c r="E271" s="4"/>
      <c r="F271" s="4">
        <v>1</v>
      </c>
      <c r="G271" s="98">
        <v>150000</v>
      </c>
      <c r="H271" s="88">
        <f t="shared" si="20"/>
        <v>150000</v>
      </c>
    </row>
    <row r="272" spans="2:8" s="223" customFormat="1" x14ac:dyDescent="0.2">
      <c r="B272" s="22"/>
      <c r="C272" s="1"/>
      <c r="D272" s="4"/>
      <c r="E272" s="4"/>
      <c r="F272" s="4"/>
      <c r="G272" s="98"/>
      <c r="H272" s="6" t="str">
        <f t="shared" si="20"/>
        <v/>
      </c>
    </row>
    <row r="273" spans="2:8" s="223" customFormat="1" ht="24" x14ac:dyDescent="0.2">
      <c r="B273" s="22" t="s">
        <v>173</v>
      </c>
      <c r="C273" s="77" t="s">
        <v>174</v>
      </c>
      <c r="D273" s="4" t="s">
        <v>45</v>
      </c>
      <c r="E273" s="4"/>
      <c r="F273" s="353">
        <f>H271</f>
        <v>150000</v>
      </c>
      <c r="G273" s="363"/>
      <c r="H273" s="88">
        <f t="shared" si="20"/>
        <v>0</v>
      </c>
    </row>
    <row r="274" spans="2:8" s="223" customFormat="1" x14ac:dyDescent="0.2">
      <c r="B274" s="22"/>
      <c r="C274" s="79"/>
      <c r="D274" s="100"/>
      <c r="E274" s="100"/>
      <c r="F274" s="100"/>
      <c r="G274" s="98"/>
      <c r="H274" s="88" t="str">
        <f t="shared" si="20"/>
        <v/>
      </c>
    </row>
    <row r="275" spans="2:8" s="223" customFormat="1" ht="48" x14ac:dyDescent="0.2">
      <c r="B275" s="22" t="s">
        <v>175</v>
      </c>
      <c r="C275" s="77" t="s">
        <v>176</v>
      </c>
      <c r="D275" s="2" t="s">
        <v>42</v>
      </c>
      <c r="E275" s="2"/>
      <c r="F275" s="2">
        <v>1</v>
      </c>
      <c r="G275" s="361">
        <v>1000000</v>
      </c>
      <c r="H275" s="7">
        <f t="shared" si="20"/>
        <v>1000000</v>
      </c>
    </row>
    <row r="276" spans="2:8" s="223" customFormat="1" x14ac:dyDescent="0.2">
      <c r="B276" s="22"/>
      <c r="C276" s="1"/>
      <c r="D276" s="4"/>
      <c r="E276" s="4"/>
      <c r="F276" s="4"/>
      <c r="G276" s="98"/>
      <c r="H276" s="88" t="str">
        <f t="shared" si="20"/>
        <v/>
      </c>
    </row>
    <row r="277" spans="2:8" s="223" customFormat="1" ht="24" x14ac:dyDescent="0.2">
      <c r="B277" s="22" t="s">
        <v>177</v>
      </c>
      <c r="C277" s="77" t="s">
        <v>178</v>
      </c>
      <c r="D277" s="4" t="s">
        <v>45</v>
      </c>
      <c r="E277" s="4"/>
      <c r="F277" s="12">
        <f>H275</f>
        <v>1000000</v>
      </c>
      <c r="G277" s="363"/>
      <c r="H277" s="88">
        <f t="shared" si="20"/>
        <v>0</v>
      </c>
    </row>
    <row r="278" spans="2:8" s="223" customFormat="1" x14ac:dyDescent="0.2">
      <c r="B278" s="22"/>
      <c r="C278" s="1"/>
      <c r="D278" s="4"/>
      <c r="E278" s="4"/>
      <c r="F278" s="4"/>
      <c r="G278" s="98"/>
      <c r="H278" s="6" t="str">
        <f t="shared" si="20"/>
        <v/>
      </c>
    </row>
    <row r="279" spans="2:8" s="223" customFormat="1" ht="24" x14ac:dyDescent="0.2">
      <c r="B279" s="22" t="s">
        <v>179</v>
      </c>
      <c r="C279" s="1" t="s">
        <v>180</v>
      </c>
      <c r="D279" s="4"/>
      <c r="E279" s="4"/>
      <c r="F279" s="4"/>
      <c r="G279" s="98"/>
      <c r="H279" s="88"/>
    </row>
    <row r="280" spans="2:8" s="223" customFormat="1" x14ac:dyDescent="0.2">
      <c r="B280" s="22"/>
      <c r="C280" s="1"/>
      <c r="D280" s="4"/>
      <c r="E280" s="4"/>
      <c r="F280" s="4"/>
      <c r="G280" s="98"/>
      <c r="H280" s="88" t="str">
        <f t="shared" si="20"/>
        <v/>
      </c>
    </row>
    <row r="281" spans="2:8" s="223" customFormat="1" x14ac:dyDescent="0.2">
      <c r="B281" s="22" t="s">
        <v>181</v>
      </c>
      <c r="C281" s="1" t="s">
        <v>182</v>
      </c>
      <c r="D281" s="4" t="s">
        <v>183</v>
      </c>
      <c r="E281" s="4"/>
      <c r="F281" s="4">
        <v>1</v>
      </c>
      <c r="G281" s="98"/>
      <c r="H281" s="88">
        <f t="shared" si="20"/>
        <v>0</v>
      </c>
    </row>
    <row r="282" spans="2:8" s="223" customFormat="1" x14ac:dyDescent="0.2">
      <c r="B282" s="22"/>
      <c r="C282" s="1"/>
      <c r="D282" s="4"/>
      <c r="E282" s="4"/>
      <c r="F282" s="4"/>
      <c r="G282" s="98"/>
      <c r="H282" s="88" t="str">
        <f t="shared" si="20"/>
        <v/>
      </c>
    </row>
    <row r="283" spans="2:8" s="223" customFormat="1" x14ac:dyDescent="0.2">
      <c r="B283" s="22" t="s">
        <v>184</v>
      </c>
      <c r="C283" s="1" t="s">
        <v>185</v>
      </c>
      <c r="D283" s="4" t="s">
        <v>24</v>
      </c>
      <c r="E283" s="4"/>
      <c r="F283" s="123">
        <v>18</v>
      </c>
      <c r="G283" s="98"/>
      <c r="H283" s="88">
        <f t="shared" si="20"/>
        <v>0</v>
      </c>
    </row>
    <row r="284" spans="2:8" s="223" customFormat="1" x14ac:dyDescent="0.2">
      <c r="B284" s="22"/>
      <c r="C284" s="1"/>
      <c r="D284" s="4"/>
      <c r="E284" s="4"/>
      <c r="F284" s="4"/>
      <c r="G284" s="98"/>
      <c r="H284" s="88" t="str">
        <f t="shared" si="20"/>
        <v/>
      </c>
    </row>
    <row r="285" spans="2:8" s="223" customFormat="1" x14ac:dyDescent="0.2">
      <c r="B285" s="22" t="s">
        <v>186</v>
      </c>
      <c r="C285" s="1" t="s">
        <v>187</v>
      </c>
      <c r="D285" s="4"/>
      <c r="E285" s="4"/>
      <c r="F285" s="4"/>
      <c r="G285" s="98"/>
      <c r="H285" s="6" t="str">
        <f>IF(D285="","",F285*G285)</f>
        <v/>
      </c>
    </row>
    <row r="286" spans="2:8" s="223" customFormat="1" x14ac:dyDescent="0.2">
      <c r="B286" s="22"/>
      <c r="C286" s="1"/>
      <c r="D286" s="4"/>
      <c r="E286" s="4"/>
      <c r="F286" s="4"/>
      <c r="G286" s="98"/>
      <c r="H286" s="6"/>
    </row>
    <row r="287" spans="2:8" s="223" customFormat="1" x14ac:dyDescent="0.2">
      <c r="B287" s="22" t="s">
        <v>188</v>
      </c>
      <c r="C287" s="1" t="s">
        <v>189</v>
      </c>
      <c r="D287" s="4" t="s">
        <v>24</v>
      </c>
      <c r="E287" s="4"/>
      <c r="F287" s="4">
        <v>18</v>
      </c>
      <c r="G287" s="98"/>
      <c r="H287" s="6">
        <f>IF(D287="","",F287*G287)</f>
        <v>0</v>
      </c>
    </row>
    <row r="288" spans="2:8" s="223" customFormat="1" x14ac:dyDescent="0.2">
      <c r="B288" s="22"/>
      <c r="C288" s="1"/>
      <c r="D288" s="4"/>
      <c r="E288" s="4"/>
      <c r="F288" s="4"/>
      <c r="G288" s="98"/>
      <c r="H288" s="6"/>
    </row>
    <row r="289" spans="2:8" s="223" customFormat="1" x14ac:dyDescent="0.2">
      <c r="B289" s="22" t="s">
        <v>190</v>
      </c>
      <c r="C289" s="77" t="s">
        <v>191</v>
      </c>
      <c r="D289" s="4"/>
      <c r="E289" s="4"/>
      <c r="F289" s="4"/>
      <c r="G289" s="98"/>
      <c r="H289" s="6"/>
    </row>
    <row r="290" spans="2:8" s="223" customFormat="1" x14ac:dyDescent="0.2">
      <c r="B290" s="22"/>
      <c r="C290" s="77"/>
      <c r="D290" s="4"/>
      <c r="E290" s="4"/>
      <c r="F290" s="4"/>
      <c r="G290" s="98"/>
      <c r="H290" s="88" t="str">
        <f t="shared" si="20"/>
        <v/>
      </c>
    </row>
    <row r="291" spans="2:8" s="223" customFormat="1" ht="36" x14ac:dyDescent="0.2">
      <c r="B291" s="22" t="s">
        <v>192</v>
      </c>
      <c r="C291" s="77" t="s">
        <v>193</v>
      </c>
      <c r="D291" s="4" t="s">
        <v>194</v>
      </c>
      <c r="E291" s="4"/>
      <c r="F291" s="4">
        <v>18</v>
      </c>
      <c r="G291" s="98"/>
      <c r="H291" s="88">
        <f>IF(D291="","",F291*G291)</f>
        <v>0</v>
      </c>
    </row>
    <row r="292" spans="2:8" s="223" customFormat="1" x14ac:dyDescent="0.2">
      <c r="B292" s="22"/>
      <c r="C292" s="1"/>
      <c r="D292" s="4"/>
      <c r="E292" s="4"/>
      <c r="F292" s="4"/>
      <c r="G292" s="98"/>
      <c r="H292" s="6"/>
    </row>
    <row r="293" spans="2:8" s="223" customFormat="1" x14ac:dyDescent="0.2">
      <c r="B293" s="22" t="s">
        <v>195</v>
      </c>
      <c r="C293" s="77" t="s">
        <v>196</v>
      </c>
      <c r="D293" s="4" t="s">
        <v>34</v>
      </c>
      <c r="E293" s="4"/>
      <c r="F293" s="4">
        <v>2200</v>
      </c>
      <c r="G293" s="98"/>
      <c r="H293" s="88">
        <f t="shared" ref="H293:H300" si="21">IF(D293="","",F293*G293)</f>
        <v>0</v>
      </c>
    </row>
    <row r="294" spans="2:8" s="223" customFormat="1" x14ac:dyDescent="0.2">
      <c r="B294" s="22"/>
      <c r="C294" s="80"/>
      <c r="D294" s="4"/>
      <c r="E294" s="99"/>
      <c r="F294" s="100"/>
      <c r="G294" s="98"/>
      <c r="H294" s="88" t="str">
        <f t="shared" si="21"/>
        <v/>
      </c>
    </row>
    <row r="295" spans="2:8" s="223" customFormat="1" ht="24" x14ac:dyDescent="0.2">
      <c r="B295" s="22" t="s">
        <v>197</v>
      </c>
      <c r="C295" s="80" t="s">
        <v>198</v>
      </c>
      <c r="D295" s="99"/>
      <c r="E295" s="99"/>
      <c r="F295" s="100"/>
      <c r="G295" s="98"/>
      <c r="H295" s="88" t="str">
        <f t="shared" si="21"/>
        <v/>
      </c>
    </row>
    <row r="296" spans="2:8" s="223" customFormat="1" x14ac:dyDescent="0.2">
      <c r="B296" s="22"/>
      <c r="C296" s="80"/>
      <c r="D296" s="99"/>
      <c r="E296" s="99"/>
      <c r="F296" s="100"/>
      <c r="G296" s="98"/>
      <c r="H296" s="88"/>
    </row>
    <row r="297" spans="2:8" s="223" customFormat="1" ht="36" x14ac:dyDescent="0.2">
      <c r="B297" s="22" t="s">
        <v>199</v>
      </c>
      <c r="C297" s="80" t="s">
        <v>200</v>
      </c>
      <c r="D297" s="99"/>
      <c r="E297" s="99"/>
      <c r="F297" s="100"/>
      <c r="G297" s="98"/>
      <c r="H297" s="88" t="str">
        <f t="shared" si="21"/>
        <v/>
      </c>
    </row>
    <row r="298" spans="2:8" s="223" customFormat="1" ht="24" x14ac:dyDescent="0.2">
      <c r="B298" s="22"/>
      <c r="C298" s="80" t="s">
        <v>201</v>
      </c>
      <c r="D298" s="99" t="s">
        <v>21</v>
      </c>
      <c r="E298" s="99"/>
      <c r="F298" s="100">
        <v>1</v>
      </c>
      <c r="G298" s="365"/>
      <c r="H298" s="88">
        <f t="shared" si="21"/>
        <v>0</v>
      </c>
    </row>
    <row r="299" spans="2:8" s="223" customFormat="1" x14ac:dyDescent="0.2">
      <c r="B299" s="22"/>
      <c r="C299" s="80"/>
      <c r="D299" s="99"/>
      <c r="E299" s="99"/>
      <c r="F299" s="100"/>
      <c r="G299" s="98"/>
      <c r="H299" s="88" t="str">
        <f t="shared" si="21"/>
        <v/>
      </c>
    </row>
    <row r="300" spans="2:8" s="223" customFormat="1" ht="36" x14ac:dyDescent="0.2">
      <c r="B300" s="22" t="s">
        <v>202</v>
      </c>
      <c r="C300" s="1" t="s">
        <v>203</v>
      </c>
      <c r="D300" s="4" t="s">
        <v>99</v>
      </c>
      <c r="E300" s="4"/>
      <c r="F300" s="4">
        <v>18</v>
      </c>
      <c r="G300" s="98"/>
      <c r="H300" s="88">
        <f t="shared" si="21"/>
        <v>0</v>
      </c>
    </row>
    <row r="301" spans="2:8" s="223" customFormat="1" x14ac:dyDescent="0.2">
      <c r="B301" s="22"/>
      <c r="C301" s="77"/>
      <c r="D301" s="4"/>
      <c r="E301" s="4"/>
      <c r="F301" s="4"/>
      <c r="G301" s="98"/>
      <c r="H301" s="88"/>
    </row>
    <row r="302" spans="2:8" s="223" customFormat="1" x14ac:dyDescent="0.2">
      <c r="B302" s="22"/>
      <c r="C302" s="77"/>
      <c r="D302" s="4"/>
      <c r="E302" s="4"/>
      <c r="F302" s="4"/>
      <c r="G302" s="98"/>
      <c r="H302" s="88" t="str">
        <f>IF(D302="","",F302*G302)</f>
        <v/>
      </c>
    </row>
    <row r="303" spans="2:8" s="223" customFormat="1" ht="21" customHeight="1" x14ac:dyDescent="0.2">
      <c r="B303" s="234" t="str">
        <f>B242</f>
        <v>1.4</v>
      </c>
      <c r="C303" s="158" t="str">
        <f>C199</f>
        <v>FACILITIES FOR THE ENGINEER</v>
      </c>
      <c r="D303" s="24"/>
      <c r="E303" s="24"/>
      <c r="F303" s="25"/>
      <c r="G303" s="27"/>
      <c r="H303" s="269">
        <f>SUM(H249:H302)</f>
        <v>1250000</v>
      </c>
    </row>
    <row r="304" spans="2:8" s="223" customFormat="1" ht="5.25" customHeight="1" x14ac:dyDescent="0.2">
      <c r="B304" s="237"/>
      <c r="C304" s="222"/>
      <c r="D304" s="238"/>
      <c r="E304" s="238"/>
      <c r="F304" s="238"/>
      <c r="H304" s="239"/>
    </row>
    <row r="305" spans="2:9" s="107" customFormat="1" x14ac:dyDescent="0.2">
      <c r="B305" s="221"/>
      <c r="D305" s="108"/>
      <c r="E305" s="108"/>
      <c r="F305" s="108"/>
      <c r="G305" s="108"/>
      <c r="H305" s="108"/>
    </row>
    <row r="306" spans="2:9" s="111" customFormat="1" x14ac:dyDescent="0.2">
      <c r="B306" s="251" t="str">
        <f ca="1">'P34-5 BoQ'!B306</f>
        <v>SCHEDULE A: ROADWORKS</v>
      </c>
      <c r="C306" s="292"/>
      <c r="D306" s="114"/>
      <c r="E306" s="114"/>
      <c r="F306" s="394" t="str">
        <f>"SECTION "&amp;B310</f>
        <v>SECTION C1.5</v>
      </c>
      <c r="G306" s="394"/>
      <c r="H306" s="395"/>
      <c r="I306" s="342"/>
    </row>
    <row r="307" spans="2:9" s="107" customFormat="1" ht="8.1" customHeight="1" x14ac:dyDescent="0.2">
      <c r="B307" s="115"/>
      <c r="C307" s="116"/>
      <c r="D307" s="116"/>
      <c r="E307" s="116"/>
      <c r="F307" s="116"/>
      <c r="G307" s="116"/>
      <c r="H307" s="117"/>
      <c r="I307" s="343"/>
    </row>
    <row r="308" spans="2:9" s="10" customFormat="1" ht="20.100000000000001" customHeight="1" x14ac:dyDescent="0.2">
      <c r="B308" s="19" t="s">
        <v>1</v>
      </c>
      <c r="C308" s="19" t="s">
        <v>2</v>
      </c>
      <c r="D308" s="19" t="s">
        <v>3</v>
      </c>
      <c r="E308" s="19" t="s">
        <v>4</v>
      </c>
      <c r="F308" s="119" t="s">
        <v>5</v>
      </c>
      <c r="G308" s="120" t="s">
        <v>6</v>
      </c>
      <c r="H308" s="121" t="s">
        <v>7</v>
      </c>
    </row>
    <row r="309" spans="2:9" s="122" customFormat="1" ht="12" customHeight="1" x14ac:dyDescent="0.2">
      <c r="B309" s="13"/>
      <c r="C309" s="4"/>
      <c r="D309" s="4"/>
      <c r="E309" s="4"/>
      <c r="F309" s="123"/>
      <c r="G309" s="54"/>
      <c r="H309" s="6" t="str">
        <f t="shared" ref="H309:H379" si="22">IF(D309="","",F309*G309)</f>
        <v/>
      </c>
    </row>
    <row r="310" spans="2:9" s="122" customFormat="1" ht="12" customHeight="1" x14ac:dyDescent="0.2">
      <c r="B310" s="124" t="s">
        <v>204</v>
      </c>
      <c r="C310" s="125" t="s">
        <v>205</v>
      </c>
      <c r="D310" s="4"/>
      <c r="E310" s="4"/>
      <c r="F310" s="65"/>
      <c r="G310" s="66"/>
      <c r="H310" s="67" t="str">
        <f t="shared" si="22"/>
        <v/>
      </c>
      <c r="I310" s="221"/>
    </row>
    <row r="311" spans="2:9" s="122" customFormat="1" ht="12" customHeight="1" x14ac:dyDescent="0.2">
      <c r="B311" s="124"/>
      <c r="C311" s="125"/>
      <c r="D311" s="4"/>
      <c r="E311" s="4"/>
      <c r="F311" s="65"/>
      <c r="G311" s="66"/>
      <c r="H311" s="67" t="str">
        <f t="shared" si="22"/>
        <v/>
      </c>
      <c r="I311" s="221"/>
    </row>
    <row r="312" spans="2:9" s="122" customFormat="1" ht="12" customHeight="1" x14ac:dyDescent="0.2">
      <c r="B312" s="63" t="s">
        <v>471</v>
      </c>
      <c r="C312" s="64" t="s">
        <v>206</v>
      </c>
      <c r="D312" s="4" t="s">
        <v>24</v>
      </c>
      <c r="E312" s="4"/>
      <c r="F312" s="65">
        <v>18</v>
      </c>
      <c r="G312" s="66"/>
      <c r="H312" s="67">
        <f t="shared" ref="H312" si="23">IF(D312="","",F312*G312)</f>
        <v>0</v>
      </c>
      <c r="I312" s="221"/>
    </row>
    <row r="313" spans="2:9" s="122" customFormat="1" ht="12" customHeight="1" x14ac:dyDescent="0.2">
      <c r="B313" s="63"/>
      <c r="C313" s="64"/>
      <c r="D313" s="4"/>
      <c r="E313" s="4"/>
      <c r="F313" s="65"/>
      <c r="G313" s="66"/>
      <c r="H313" s="67" t="str">
        <f t="shared" si="22"/>
        <v/>
      </c>
      <c r="I313" s="221"/>
    </row>
    <row r="314" spans="2:9" s="122" customFormat="1" ht="12" customHeight="1" x14ac:dyDescent="0.2">
      <c r="B314" s="63" t="s">
        <v>473</v>
      </c>
      <c r="C314" s="64" t="s">
        <v>472</v>
      </c>
      <c r="D314" s="4" t="s">
        <v>24</v>
      </c>
      <c r="E314" s="4"/>
      <c r="F314" s="65">
        <v>18</v>
      </c>
      <c r="G314" s="66"/>
      <c r="H314" s="67">
        <f t="shared" si="22"/>
        <v>0</v>
      </c>
      <c r="I314" s="221"/>
    </row>
    <row r="315" spans="2:9" s="122" customFormat="1" ht="12" customHeight="1" x14ac:dyDescent="0.2">
      <c r="B315" s="63"/>
      <c r="C315" s="64"/>
      <c r="D315" s="4"/>
      <c r="E315" s="4"/>
      <c r="F315" s="65"/>
      <c r="G315" s="66"/>
      <c r="H315" s="67" t="str">
        <f t="shared" si="22"/>
        <v/>
      </c>
      <c r="I315" s="221"/>
    </row>
    <row r="316" spans="2:9" s="122" customFormat="1" ht="12" customHeight="1" x14ac:dyDescent="0.2">
      <c r="B316" s="63"/>
      <c r="C316" s="1"/>
      <c r="D316" s="4"/>
      <c r="E316" s="4"/>
      <c r="F316" s="65"/>
      <c r="G316" s="66"/>
      <c r="H316" s="67" t="str">
        <f t="shared" si="22"/>
        <v/>
      </c>
      <c r="I316" s="221"/>
    </row>
    <row r="317" spans="2:9" s="122" customFormat="1" ht="27.75" customHeight="1" x14ac:dyDescent="0.2">
      <c r="B317" s="34" t="s">
        <v>208</v>
      </c>
      <c r="C317" s="1" t="s">
        <v>209</v>
      </c>
      <c r="D317" s="4" t="s">
        <v>210</v>
      </c>
      <c r="E317" s="4"/>
      <c r="F317" s="65">
        <v>500</v>
      </c>
      <c r="G317" s="66"/>
      <c r="H317" s="67">
        <f t="shared" si="22"/>
        <v>0</v>
      </c>
      <c r="I317" s="221"/>
    </row>
    <row r="318" spans="2:9" s="122" customFormat="1" ht="12" customHeight="1" x14ac:dyDescent="0.2">
      <c r="B318" s="63"/>
      <c r="C318" s="1"/>
      <c r="D318" s="4"/>
      <c r="E318" s="4"/>
      <c r="F318" s="65"/>
      <c r="G318" s="66"/>
      <c r="H318" s="67" t="str">
        <f t="shared" si="22"/>
        <v/>
      </c>
      <c r="I318" s="221"/>
    </row>
    <row r="319" spans="2:9" s="122" customFormat="1" ht="27.75" customHeight="1" x14ac:dyDescent="0.2">
      <c r="B319" s="34" t="s">
        <v>211</v>
      </c>
      <c r="C319" s="1" t="s">
        <v>212</v>
      </c>
      <c r="D319" s="9" t="s">
        <v>42</v>
      </c>
      <c r="E319" s="4"/>
      <c r="F319" s="374">
        <v>1</v>
      </c>
      <c r="G319" s="375">
        <v>300000</v>
      </c>
      <c r="H319" s="332">
        <f t="shared" si="22"/>
        <v>300000</v>
      </c>
      <c r="I319" s="221"/>
    </row>
    <row r="320" spans="2:9" s="122" customFormat="1" ht="12" customHeight="1" x14ac:dyDescent="0.2">
      <c r="B320" s="63"/>
      <c r="C320" s="1"/>
      <c r="D320" s="4"/>
      <c r="E320" s="4"/>
      <c r="F320" s="65"/>
      <c r="G320" s="66"/>
      <c r="H320" s="332" t="str">
        <f t="shared" si="22"/>
        <v/>
      </c>
      <c r="I320" s="221"/>
    </row>
    <row r="321" spans="2:9" s="122" customFormat="1" ht="12" customHeight="1" x14ac:dyDescent="0.2">
      <c r="B321" s="34" t="s">
        <v>213</v>
      </c>
      <c r="C321" s="1" t="s">
        <v>214</v>
      </c>
      <c r="D321" s="376" t="s">
        <v>45</v>
      </c>
      <c r="E321" s="4"/>
      <c r="F321" s="65">
        <f>H319</f>
        <v>300000</v>
      </c>
      <c r="G321" s="66"/>
      <c r="H321" s="332"/>
      <c r="I321" s="221"/>
    </row>
    <row r="322" spans="2:9" s="122" customFormat="1" ht="12" customHeight="1" x14ac:dyDescent="0.2">
      <c r="B322" s="63"/>
      <c r="C322" s="1"/>
      <c r="D322" s="4"/>
      <c r="E322" s="4"/>
      <c r="F322" s="65"/>
      <c r="G322" s="66"/>
      <c r="H322" s="67"/>
      <c r="I322" s="221"/>
    </row>
    <row r="323" spans="2:9" s="122" customFormat="1" ht="12" customHeight="1" x14ac:dyDescent="0.2">
      <c r="B323" s="34" t="s">
        <v>215</v>
      </c>
      <c r="C323" s="1" t="s">
        <v>216</v>
      </c>
      <c r="D323" s="4"/>
      <c r="E323" s="4"/>
      <c r="F323" s="65"/>
      <c r="G323" s="66"/>
      <c r="H323" s="67"/>
      <c r="I323" s="221"/>
    </row>
    <row r="324" spans="2:9" s="122" customFormat="1" ht="12" customHeight="1" x14ac:dyDescent="0.2">
      <c r="B324" s="63"/>
      <c r="C324" s="1"/>
      <c r="D324" s="4"/>
      <c r="E324" s="4"/>
      <c r="F324" s="65"/>
      <c r="G324" s="66"/>
      <c r="H324" s="67"/>
      <c r="I324" s="221"/>
    </row>
    <row r="325" spans="2:9" s="122" customFormat="1" ht="12" customHeight="1" x14ac:dyDescent="0.2">
      <c r="B325" s="63" t="s">
        <v>217</v>
      </c>
      <c r="C325" s="1" t="s">
        <v>218</v>
      </c>
      <c r="D325" s="4"/>
      <c r="E325" s="4"/>
      <c r="F325" s="65"/>
      <c r="G325" s="66"/>
      <c r="H325" s="67"/>
      <c r="I325" s="221"/>
    </row>
    <row r="326" spans="2:9" s="122" customFormat="1" ht="12" customHeight="1" x14ac:dyDescent="0.2">
      <c r="B326" s="63"/>
      <c r="C326" s="1"/>
      <c r="D326" s="4"/>
      <c r="E326" s="4"/>
      <c r="F326" s="65"/>
      <c r="G326" s="66"/>
      <c r="H326" s="67"/>
      <c r="I326" s="221"/>
    </row>
    <row r="327" spans="2:9" s="122" customFormat="1" ht="12" customHeight="1" x14ac:dyDescent="0.2">
      <c r="B327" s="63"/>
      <c r="C327" s="77" t="s">
        <v>219</v>
      </c>
      <c r="D327" s="4" t="s">
        <v>59</v>
      </c>
      <c r="E327" s="4" t="s">
        <v>4</v>
      </c>
      <c r="F327" s="65">
        <v>200</v>
      </c>
      <c r="G327" s="66"/>
      <c r="H327" s="67">
        <f t="shared" si="22"/>
        <v>0</v>
      </c>
      <c r="I327" s="221"/>
    </row>
    <row r="328" spans="2:9" s="122" customFormat="1" ht="12" customHeight="1" x14ac:dyDescent="0.2">
      <c r="B328" s="63"/>
      <c r="C328" s="1"/>
      <c r="D328" s="4"/>
      <c r="E328" s="4"/>
      <c r="F328" s="65"/>
      <c r="G328" s="66"/>
      <c r="H328" s="67"/>
      <c r="I328" s="221"/>
    </row>
    <row r="329" spans="2:9" s="122" customFormat="1" ht="12" customHeight="1" x14ac:dyDescent="0.2">
      <c r="B329" s="63"/>
      <c r="C329" s="77" t="s">
        <v>220</v>
      </c>
      <c r="D329" s="4" t="s">
        <v>59</v>
      </c>
      <c r="E329" s="4" t="s">
        <v>4</v>
      </c>
      <c r="F329" s="65">
        <v>1000</v>
      </c>
      <c r="G329" s="66"/>
      <c r="H329" s="67">
        <f t="shared" si="22"/>
        <v>0</v>
      </c>
      <c r="I329" s="221"/>
    </row>
    <row r="330" spans="2:9" s="122" customFormat="1" ht="12" customHeight="1" x14ac:dyDescent="0.2">
      <c r="B330" s="63"/>
      <c r="C330" s="77"/>
      <c r="D330" s="4"/>
      <c r="E330" s="4"/>
      <c r="F330" s="65"/>
      <c r="G330" s="66"/>
      <c r="H330" s="67" t="str">
        <f t="shared" si="22"/>
        <v/>
      </c>
      <c r="I330" s="221"/>
    </row>
    <row r="331" spans="2:9" s="122" customFormat="1" ht="12" customHeight="1" x14ac:dyDescent="0.2">
      <c r="B331" s="63"/>
      <c r="C331" s="77" t="s">
        <v>221</v>
      </c>
      <c r="D331" s="4" t="s">
        <v>59</v>
      </c>
      <c r="E331" s="4" t="s">
        <v>4</v>
      </c>
      <c r="F331" s="65">
        <v>300</v>
      </c>
      <c r="G331" s="66"/>
      <c r="H331" s="67">
        <f t="shared" si="22"/>
        <v>0</v>
      </c>
      <c r="I331" s="221"/>
    </row>
    <row r="332" spans="2:9" s="122" customFormat="1" ht="12" customHeight="1" x14ac:dyDescent="0.2">
      <c r="B332" s="22"/>
      <c r="C332" s="1"/>
      <c r="D332" s="4"/>
      <c r="E332" s="4"/>
      <c r="F332" s="65"/>
      <c r="G332" s="66"/>
      <c r="H332" s="67" t="str">
        <f t="shared" si="22"/>
        <v/>
      </c>
    </row>
    <row r="333" spans="2:9" s="122" customFormat="1" ht="12" customHeight="1" x14ac:dyDescent="0.2">
      <c r="B333" s="63" t="s">
        <v>222</v>
      </c>
      <c r="C333" s="1" t="s">
        <v>223</v>
      </c>
      <c r="D333" s="4" t="s">
        <v>224</v>
      </c>
      <c r="E333" s="4" t="s">
        <v>4</v>
      </c>
      <c r="F333" s="65">
        <v>2640</v>
      </c>
      <c r="G333" s="273"/>
      <c r="H333" s="67">
        <f t="shared" si="22"/>
        <v>0</v>
      </c>
    </row>
    <row r="334" spans="2:9" s="122" customFormat="1" ht="12" customHeight="1" x14ac:dyDescent="0.2">
      <c r="B334" s="63"/>
      <c r="C334" s="1"/>
      <c r="D334" s="4"/>
      <c r="E334" s="4"/>
      <c r="F334" s="65"/>
      <c r="G334" s="273"/>
      <c r="H334" s="67"/>
    </row>
    <row r="335" spans="2:9" s="122" customFormat="1" ht="12" customHeight="1" x14ac:dyDescent="0.2">
      <c r="B335" s="63" t="s">
        <v>474</v>
      </c>
      <c r="C335" s="1" t="s">
        <v>475</v>
      </c>
      <c r="D335" s="4" t="s">
        <v>224</v>
      </c>
      <c r="E335" s="4" t="s">
        <v>4</v>
      </c>
      <c r="F335" s="65">
        <v>2640</v>
      </c>
      <c r="G335" s="273"/>
      <c r="H335" s="67">
        <f t="shared" ref="H335" si="24">IF(D335="","",F335*G335)</f>
        <v>0</v>
      </c>
    </row>
    <row r="336" spans="2:9" s="122" customFormat="1" ht="12" customHeight="1" x14ac:dyDescent="0.2">
      <c r="B336" s="63"/>
      <c r="C336" s="1"/>
      <c r="D336" s="4"/>
      <c r="E336" s="4"/>
      <c r="F336" s="65"/>
      <c r="G336" s="273"/>
      <c r="H336" s="67" t="str">
        <f t="shared" si="22"/>
        <v/>
      </c>
    </row>
    <row r="337" spans="2:8" s="122" customFormat="1" ht="12" customHeight="1" x14ac:dyDescent="0.2">
      <c r="B337" s="63" t="s">
        <v>225</v>
      </c>
      <c r="C337" s="1" t="s">
        <v>226</v>
      </c>
      <c r="D337" s="4"/>
      <c r="E337" s="4"/>
      <c r="F337" s="65"/>
      <c r="G337" s="273"/>
      <c r="H337" s="67" t="str">
        <f t="shared" si="22"/>
        <v/>
      </c>
    </row>
    <row r="338" spans="2:8" s="122" customFormat="1" ht="12" customHeight="1" x14ac:dyDescent="0.2">
      <c r="B338" s="63"/>
      <c r="C338" s="1"/>
      <c r="D338" s="4"/>
      <c r="E338" s="4"/>
      <c r="F338" s="65"/>
      <c r="G338" s="273"/>
      <c r="H338" s="67" t="str">
        <f t="shared" si="22"/>
        <v/>
      </c>
    </row>
    <row r="339" spans="2:8" s="122" customFormat="1" ht="12" customHeight="1" x14ac:dyDescent="0.2">
      <c r="B339" s="63"/>
      <c r="C339" s="1" t="s">
        <v>227</v>
      </c>
      <c r="D339" s="4" t="s">
        <v>59</v>
      </c>
      <c r="E339" s="4"/>
      <c r="F339" s="65">
        <v>12</v>
      </c>
      <c r="G339" s="273"/>
      <c r="H339" s="67">
        <f t="shared" si="22"/>
        <v>0</v>
      </c>
    </row>
    <row r="340" spans="2:8" s="122" customFormat="1" ht="12" customHeight="1" x14ac:dyDescent="0.2">
      <c r="B340" s="63"/>
      <c r="C340" s="1"/>
      <c r="D340" s="4"/>
      <c r="E340" s="4"/>
      <c r="F340" s="65"/>
      <c r="G340" s="273"/>
      <c r="H340" s="67" t="str">
        <f t="shared" si="22"/>
        <v/>
      </c>
    </row>
    <row r="341" spans="2:8" s="122" customFormat="1" ht="12" customHeight="1" x14ac:dyDescent="0.2">
      <c r="B341" s="63"/>
      <c r="C341" s="1" t="s">
        <v>228</v>
      </c>
      <c r="D341" s="4" t="s">
        <v>59</v>
      </c>
      <c r="E341" s="4"/>
      <c r="F341" s="65">
        <v>20</v>
      </c>
      <c r="G341" s="273"/>
      <c r="H341" s="67">
        <f t="shared" si="22"/>
        <v>0</v>
      </c>
    </row>
    <row r="342" spans="2:8" s="122" customFormat="1" ht="12" customHeight="1" x14ac:dyDescent="0.2">
      <c r="B342" s="63"/>
      <c r="C342" s="1"/>
      <c r="D342" s="4"/>
      <c r="E342" s="4"/>
      <c r="F342" s="65"/>
      <c r="G342" s="273"/>
      <c r="H342" s="67"/>
    </row>
    <row r="343" spans="2:8" s="122" customFormat="1" ht="12" customHeight="1" x14ac:dyDescent="0.2">
      <c r="B343" s="63"/>
      <c r="C343" s="1" t="s">
        <v>476</v>
      </c>
      <c r="D343" s="4" t="s">
        <v>59</v>
      </c>
      <c r="E343" s="4"/>
      <c r="F343" s="65">
        <v>2</v>
      </c>
      <c r="G343" s="273"/>
      <c r="H343" s="67">
        <f t="shared" ref="H343:H347" si="25">IF(D343="","",F343*G343)</f>
        <v>0</v>
      </c>
    </row>
    <row r="344" spans="2:8" s="122" customFormat="1" ht="12" customHeight="1" x14ac:dyDescent="0.2">
      <c r="B344" s="63"/>
      <c r="C344" s="1"/>
      <c r="D344" s="4"/>
      <c r="E344" s="4"/>
      <c r="F344" s="65"/>
      <c r="G344" s="273"/>
      <c r="H344" s="67" t="str">
        <f t="shared" si="25"/>
        <v/>
      </c>
    </row>
    <row r="345" spans="2:8" s="122" customFormat="1" ht="12" customHeight="1" x14ac:dyDescent="0.2">
      <c r="B345" s="63" t="s">
        <v>477</v>
      </c>
      <c r="C345" s="1" t="s">
        <v>478</v>
      </c>
      <c r="D345" s="4"/>
      <c r="E345" s="4"/>
      <c r="F345" s="65"/>
      <c r="G345" s="273"/>
      <c r="H345" s="67" t="str">
        <f t="shared" si="25"/>
        <v/>
      </c>
    </row>
    <row r="346" spans="2:8" s="122" customFormat="1" ht="12" customHeight="1" x14ac:dyDescent="0.2">
      <c r="B346" s="63"/>
      <c r="C346" s="1"/>
      <c r="D346" s="4"/>
      <c r="E346" s="4"/>
      <c r="F346" s="65"/>
      <c r="G346" s="273"/>
      <c r="H346" s="67" t="str">
        <f t="shared" si="25"/>
        <v/>
      </c>
    </row>
    <row r="347" spans="2:8" s="122" customFormat="1" ht="31.5" customHeight="1" x14ac:dyDescent="0.2">
      <c r="B347" s="63"/>
      <c r="C347" s="1" t="s">
        <v>479</v>
      </c>
      <c r="D347" s="9" t="s">
        <v>24</v>
      </c>
      <c r="E347" s="9"/>
      <c r="F347" s="374">
        <v>18</v>
      </c>
      <c r="G347" s="420"/>
      <c r="H347" s="332">
        <f t="shared" si="25"/>
        <v>0</v>
      </c>
    </row>
    <row r="348" spans="2:8" s="122" customFormat="1" ht="19.5" customHeight="1" x14ac:dyDescent="0.2">
      <c r="B348" s="63"/>
      <c r="C348" s="1" t="s">
        <v>480</v>
      </c>
      <c r="D348" s="9" t="s">
        <v>24</v>
      </c>
      <c r="E348" s="9"/>
      <c r="F348" s="374">
        <v>18</v>
      </c>
      <c r="G348" s="420"/>
      <c r="H348" s="332">
        <f t="shared" ref="H348" si="26">IF(D348="","",F348*G348)</f>
        <v>0</v>
      </c>
    </row>
    <row r="349" spans="2:8" s="122" customFormat="1" ht="20.25" customHeight="1" x14ac:dyDescent="0.2">
      <c r="B349" s="63"/>
      <c r="C349" s="1" t="s">
        <v>481</v>
      </c>
      <c r="D349" s="9" t="s">
        <v>24</v>
      </c>
      <c r="E349" s="9"/>
      <c r="F349" s="374">
        <v>18</v>
      </c>
      <c r="G349" s="420"/>
      <c r="H349" s="332">
        <f t="shared" ref="H349" si="27">IF(D349="","",F349*G349)</f>
        <v>0</v>
      </c>
    </row>
    <row r="350" spans="2:8" s="122" customFormat="1" ht="21" customHeight="1" x14ac:dyDescent="0.2">
      <c r="B350" s="63"/>
      <c r="C350" s="1" t="s">
        <v>482</v>
      </c>
      <c r="D350" s="9" t="s">
        <v>24</v>
      </c>
      <c r="E350" s="9"/>
      <c r="F350" s="374">
        <v>18</v>
      </c>
      <c r="G350" s="420"/>
      <c r="H350" s="332">
        <f t="shared" ref="H350" si="28">IF(D350="","",F350*G350)</f>
        <v>0</v>
      </c>
    </row>
    <row r="351" spans="2:8" s="122" customFormat="1" ht="12" customHeight="1" x14ac:dyDescent="0.2">
      <c r="B351" s="63"/>
      <c r="C351" s="1"/>
      <c r="D351" s="4"/>
      <c r="E351" s="4"/>
      <c r="F351" s="65"/>
      <c r="G351" s="273"/>
      <c r="H351" s="67" t="str">
        <f t="shared" si="22"/>
        <v/>
      </c>
    </row>
    <row r="352" spans="2:8" s="122" customFormat="1" ht="12" customHeight="1" x14ac:dyDescent="0.2">
      <c r="B352" s="63" t="s">
        <v>229</v>
      </c>
      <c r="C352" s="1" t="s">
        <v>230</v>
      </c>
      <c r="D352" s="4"/>
      <c r="E352" s="4"/>
      <c r="F352" s="65"/>
      <c r="G352" s="273"/>
      <c r="H352" s="67" t="str">
        <f t="shared" si="22"/>
        <v/>
      </c>
    </row>
    <row r="353" spans="2:8" s="122" customFormat="1" ht="12" customHeight="1" x14ac:dyDescent="0.2">
      <c r="B353" s="63"/>
      <c r="C353" s="1"/>
      <c r="D353" s="4"/>
      <c r="E353" s="4"/>
      <c r="F353" s="65"/>
      <c r="G353" s="273"/>
      <c r="H353" s="67" t="str">
        <f t="shared" si="22"/>
        <v/>
      </c>
    </row>
    <row r="354" spans="2:8" s="122" customFormat="1" ht="12" customHeight="1" x14ac:dyDescent="0.2">
      <c r="B354" s="63"/>
      <c r="C354" s="1" t="s">
        <v>231</v>
      </c>
      <c r="D354" s="4" t="s">
        <v>232</v>
      </c>
      <c r="E354" s="4"/>
      <c r="F354" s="65">
        <v>200</v>
      </c>
      <c r="G354" s="273"/>
      <c r="H354" s="67">
        <f t="shared" si="22"/>
        <v>0</v>
      </c>
    </row>
    <row r="355" spans="2:8" s="122" customFormat="1" ht="12" customHeight="1" x14ac:dyDescent="0.2">
      <c r="B355" s="63"/>
      <c r="C355" s="1"/>
      <c r="D355" s="4"/>
      <c r="E355" s="4"/>
      <c r="F355" s="65"/>
      <c r="G355" s="273"/>
      <c r="H355" s="67" t="str">
        <f t="shared" si="22"/>
        <v/>
      </c>
    </row>
    <row r="356" spans="2:8" s="122" customFormat="1" ht="12" customHeight="1" x14ac:dyDescent="0.2">
      <c r="B356" s="63"/>
      <c r="C356" s="1" t="s">
        <v>233</v>
      </c>
      <c r="D356" s="4" t="s">
        <v>232</v>
      </c>
      <c r="E356" s="4"/>
      <c r="F356" s="65">
        <v>284</v>
      </c>
      <c r="G356" s="273"/>
      <c r="H356" s="67">
        <f t="shared" si="22"/>
        <v>0</v>
      </c>
    </row>
    <row r="357" spans="2:8" s="122" customFormat="1" ht="12" customHeight="1" x14ac:dyDescent="0.2">
      <c r="B357" s="63"/>
      <c r="C357" s="1"/>
      <c r="D357" s="4"/>
      <c r="E357" s="4"/>
      <c r="F357" s="65"/>
      <c r="G357" s="273"/>
      <c r="H357" s="67" t="str">
        <f t="shared" si="22"/>
        <v/>
      </c>
    </row>
    <row r="358" spans="2:8" s="122" customFormat="1" ht="12" customHeight="1" x14ac:dyDescent="0.2">
      <c r="B358" s="63" t="s">
        <v>483</v>
      </c>
      <c r="C358" s="1" t="s">
        <v>484</v>
      </c>
      <c r="D358" s="4" t="s">
        <v>24</v>
      </c>
      <c r="E358" s="4"/>
      <c r="F358" s="65">
        <v>18</v>
      </c>
      <c r="G358" s="273"/>
      <c r="H358" s="67">
        <f t="shared" ref="H358" si="29">IF(D358="","",F358*G358)</f>
        <v>0</v>
      </c>
    </row>
    <row r="359" spans="2:8" s="122" customFormat="1" ht="12" customHeight="1" x14ac:dyDescent="0.2">
      <c r="B359" s="63"/>
      <c r="C359" s="1"/>
      <c r="D359" s="4"/>
      <c r="E359" s="4"/>
      <c r="F359" s="65"/>
      <c r="G359" s="273"/>
      <c r="H359" s="67"/>
    </row>
    <row r="360" spans="2:8" s="122" customFormat="1" ht="12" customHeight="1" x14ac:dyDescent="0.2">
      <c r="B360" s="63" t="s">
        <v>234</v>
      </c>
      <c r="C360" s="1" t="s">
        <v>235</v>
      </c>
      <c r="D360" s="4" t="s">
        <v>24</v>
      </c>
      <c r="E360" s="4"/>
      <c r="F360" s="65">
        <v>18</v>
      </c>
      <c r="G360" s="273"/>
      <c r="H360" s="67">
        <f t="shared" si="22"/>
        <v>0</v>
      </c>
    </row>
    <row r="361" spans="2:8" s="122" customFormat="1" ht="12" customHeight="1" x14ac:dyDescent="0.2">
      <c r="B361" s="63"/>
      <c r="C361" s="1"/>
      <c r="D361" s="4"/>
      <c r="E361" s="4"/>
      <c r="F361" s="65"/>
      <c r="G361" s="273"/>
      <c r="H361" s="67"/>
    </row>
    <row r="362" spans="2:8" s="122" customFormat="1" ht="12" customHeight="1" x14ac:dyDescent="0.2">
      <c r="B362" s="63" t="s">
        <v>236</v>
      </c>
      <c r="C362" s="1" t="s">
        <v>237</v>
      </c>
      <c r="D362" s="4" t="s">
        <v>24</v>
      </c>
      <c r="E362" s="4"/>
      <c r="F362" s="76">
        <v>18</v>
      </c>
      <c r="G362" s="70"/>
      <c r="H362" s="67">
        <f t="shared" si="22"/>
        <v>0</v>
      </c>
    </row>
    <row r="363" spans="2:8" s="122" customFormat="1" ht="12" customHeight="1" x14ac:dyDescent="0.2">
      <c r="B363" s="63"/>
      <c r="C363" s="1"/>
      <c r="D363" s="4"/>
      <c r="E363" s="4"/>
      <c r="F363" s="76"/>
      <c r="G363" s="70"/>
      <c r="H363" s="67"/>
    </row>
    <row r="364" spans="2:8" s="122" customFormat="1" x14ac:dyDescent="0.2">
      <c r="B364" s="63" t="s">
        <v>238</v>
      </c>
      <c r="C364" s="1" t="s">
        <v>239</v>
      </c>
      <c r="D364" s="4" t="s">
        <v>24</v>
      </c>
      <c r="E364" s="4"/>
      <c r="F364" s="76">
        <v>18</v>
      </c>
      <c r="G364" s="70"/>
      <c r="H364" s="67">
        <f t="shared" si="22"/>
        <v>0</v>
      </c>
    </row>
    <row r="365" spans="2:8" s="122" customFormat="1" ht="12" customHeight="1" x14ac:dyDescent="0.2">
      <c r="B365" s="22"/>
      <c r="C365" s="1"/>
      <c r="D365" s="4"/>
      <c r="E365" s="4"/>
      <c r="F365" s="76"/>
      <c r="G365" s="70"/>
      <c r="H365" s="67" t="str">
        <f>IF(D365="","",F365*G365)</f>
        <v/>
      </c>
    </row>
    <row r="366" spans="2:8" s="122" customFormat="1" x14ac:dyDescent="0.2">
      <c r="B366" s="63" t="s">
        <v>240</v>
      </c>
      <c r="C366" s="1" t="s">
        <v>241</v>
      </c>
      <c r="D366" s="4"/>
      <c r="E366" s="4"/>
      <c r="F366" s="76"/>
      <c r="G366" s="70"/>
      <c r="H366" s="67"/>
    </row>
    <row r="367" spans="2:8" s="122" customFormat="1" ht="12" customHeight="1" x14ac:dyDescent="0.2">
      <c r="B367" s="22"/>
      <c r="C367" s="1"/>
      <c r="D367" s="4"/>
      <c r="E367" s="4"/>
      <c r="F367" s="76"/>
      <c r="G367" s="70"/>
      <c r="H367" s="67" t="str">
        <f t="shared" si="22"/>
        <v/>
      </c>
    </row>
    <row r="368" spans="2:8" s="122" customFormat="1" x14ac:dyDescent="0.2">
      <c r="B368" s="63" t="s">
        <v>242</v>
      </c>
      <c r="C368" s="8" t="s">
        <v>243</v>
      </c>
      <c r="D368" s="4" t="s">
        <v>59</v>
      </c>
      <c r="E368" s="4"/>
      <c r="F368" s="76">
        <v>10</v>
      </c>
      <c r="G368" s="70"/>
      <c r="H368" s="67">
        <f t="shared" si="22"/>
        <v>0</v>
      </c>
    </row>
    <row r="369" spans="2:9" s="122" customFormat="1" x14ac:dyDescent="0.2">
      <c r="B369" s="63"/>
      <c r="C369" s="8"/>
      <c r="D369" s="4"/>
      <c r="E369" s="4"/>
      <c r="F369" s="76"/>
      <c r="G369" s="70"/>
      <c r="H369" s="67"/>
    </row>
    <row r="370" spans="2:9" s="122" customFormat="1" ht="12" customHeight="1" x14ac:dyDescent="0.2">
      <c r="B370" s="22"/>
      <c r="C370" s="1"/>
      <c r="D370" s="4"/>
      <c r="E370" s="4"/>
      <c r="F370" s="76"/>
      <c r="G370" s="70"/>
      <c r="H370" s="67" t="str">
        <f t="shared" si="22"/>
        <v/>
      </c>
    </row>
    <row r="371" spans="2:9" s="122" customFormat="1" ht="24" x14ac:dyDescent="0.2">
      <c r="B371" s="22" t="s">
        <v>244</v>
      </c>
      <c r="C371" s="1" t="s">
        <v>245</v>
      </c>
      <c r="D371" s="4"/>
      <c r="E371" s="4"/>
      <c r="F371" s="76"/>
      <c r="G371" s="70"/>
      <c r="H371" s="67"/>
    </row>
    <row r="372" spans="2:9" s="122" customFormat="1" ht="12" customHeight="1" x14ac:dyDescent="0.2">
      <c r="B372" s="22"/>
      <c r="C372" s="1"/>
      <c r="D372" s="4"/>
      <c r="E372" s="4"/>
      <c r="F372" s="76"/>
      <c r="G372" s="70"/>
      <c r="H372" s="67" t="str">
        <f t="shared" si="22"/>
        <v/>
      </c>
    </row>
    <row r="373" spans="2:9" s="122" customFormat="1" ht="24" x14ac:dyDescent="0.2">
      <c r="B373" s="22" t="s">
        <v>246</v>
      </c>
      <c r="C373" s="1" t="s">
        <v>247</v>
      </c>
      <c r="D373" s="4" t="s">
        <v>42</v>
      </c>
      <c r="E373" s="4"/>
      <c r="F373" s="76">
        <v>1</v>
      </c>
      <c r="G373" s="70">
        <v>250000</v>
      </c>
      <c r="H373" s="67">
        <f t="shared" si="22"/>
        <v>250000</v>
      </c>
    </row>
    <row r="374" spans="2:9" s="122" customFormat="1" ht="12" customHeight="1" x14ac:dyDescent="0.2">
      <c r="B374" s="22"/>
      <c r="C374" s="1"/>
      <c r="D374" s="4"/>
      <c r="E374" s="4"/>
      <c r="F374" s="76"/>
      <c r="G374" s="70"/>
      <c r="H374" s="67" t="str">
        <f t="shared" si="22"/>
        <v/>
      </c>
    </row>
    <row r="375" spans="2:9" s="122" customFormat="1" ht="12" customHeight="1" x14ac:dyDescent="0.2">
      <c r="B375" s="22" t="s">
        <v>248</v>
      </c>
      <c r="C375" s="77" t="s">
        <v>249</v>
      </c>
      <c r="D375" s="4" t="s">
        <v>45</v>
      </c>
      <c r="E375" s="4"/>
      <c r="F375" s="76">
        <f>H373</f>
        <v>250000</v>
      </c>
      <c r="G375" s="373"/>
      <c r="H375" s="67">
        <f t="shared" si="22"/>
        <v>0</v>
      </c>
    </row>
    <row r="376" spans="2:9" s="122" customFormat="1" ht="12" customHeight="1" x14ac:dyDescent="0.2">
      <c r="B376" s="22"/>
      <c r="C376" s="77"/>
      <c r="D376" s="4"/>
      <c r="E376" s="4"/>
      <c r="F376" s="76"/>
      <c r="G376" s="70"/>
      <c r="H376" s="67" t="str">
        <f t="shared" si="22"/>
        <v/>
      </c>
    </row>
    <row r="377" spans="2:9" s="122" customFormat="1" ht="12" customHeight="1" x14ac:dyDescent="0.2">
      <c r="B377" s="22"/>
      <c r="C377" s="1"/>
      <c r="D377" s="4"/>
      <c r="E377" s="4"/>
      <c r="F377" s="76"/>
      <c r="G377" s="70"/>
      <c r="H377" s="67"/>
    </row>
    <row r="378" spans="2:9" s="122" customFormat="1" x14ac:dyDescent="0.2">
      <c r="B378" s="22"/>
      <c r="C378" s="77"/>
      <c r="D378" s="4"/>
      <c r="E378" s="4"/>
      <c r="F378" s="65"/>
      <c r="G378" s="11"/>
      <c r="H378" s="67"/>
    </row>
    <row r="379" spans="2:9" s="126" customFormat="1" x14ac:dyDescent="0.2">
      <c r="B379" s="127"/>
      <c r="C379" s="1"/>
      <c r="D379" s="99"/>
      <c r="E379" s="99"/>
      <c r="F379" s="128"/>
      <c r="G379" s="98"/>
      <c r="H379" s="67" t="str">
        <f t="shared" si="22"/>
        <v/>
      </c>
    </row>
    <row r="380" spans="2:9" s="44" customFormat="1" ht="24.75" customHeight="1" x14ac:dyDescent="0.2">
      <c r="B380" s="159" t="str">
        <f>B310</f>
        <v>C1.5</v>
      </c>
      <c r="C380" s="158" t="str">
        <f>C310</f>
        <v>ACCOMMODATION OF TRAFFIC</v>
      </c>
      <c r="D380" s="129"/>
      <c r="E380" s="129"/>
      <c r="F380" s="130"/>
      <c r="G380" s="131"/>
      <c r="H380" s="132">
        <f>SUM(H309:H379)</f>
        <v>550000</v>
      </c>
    </row>
    <row r="381" spans="2:9" s="126" customFormat="1" ht="6" customHeight="1" x14ac:dyDescent="0.2">
      <c r="B381" s="133"/>
      <c r="C381" s="134"/>
      <c r="D381" s="135"/>
      <c r="E381" s="135"/>
      <c r="F381" s="136"/>
      <c r="G381" s="137"/>
      <c r="H381" s="138"/>
    </row>
    <row r="382" spans="2:9" s="107" customFormat="1" x14ac:dyDescent="0.2">
      <c r="B382" s="221"/>
      <c r="D382" s="108"/>
      <c r="E382" s="108"/>
      <c r="F382" s="108"/>
      <c r="G382" s="108"/>
      <c r="H382" s="108"/>
    </row>
    <row r="383" spans="2:9" s="111" customFormat="1" x14ac:dyDescent="0.2">
      <c r="B383" s="251" t="str">
        <f ca="1">'P34-5 BoQ'!B383</f>
        <v>SCHEDULE A: ROADWORKS</v>
      </c>
      <c r="C383" s="292"/>
      <c r="D383" s="114"/>
      <c r="E383" s="114"/>
      <c r="F383" s="394" t="str">
        <f>"SECTION "&amp;B388</f>
        <v>SECTION 1.6</v>
      </c>
      <c r="G383" s="394"/>
      <c r="H383" s="395"/>
      <c r="I383" s="342"/>
    </row>
    <row r="384" spans="2:9" s="111" customFormat="1" ht="20.100000000000001" customHeight="1" x14ac:dyDescent="0.2">
      <c r="B384" s="162" t="e">
        <f>_Description</f>
        <v>#REF!</v>
      </c>
      <c r="C384" s="293"/>
      <c r="D384" s="44"/>
      <c r="E384" s="44"/>
      <c r="F384" s="44"/>
      <c r="G384" s="44"/>
      <c r="H384" s="164"/>
      <c r="I384" s="342"/>
    </row>
    <row r="385" spans="2:9" s="107" customFormat="1" ht="8.1" customHeight="1" x14ac:dyDescent="0.2">
      <c r="B385" s="115"/>
      <c r="C385" s="116"/>
      <c r="D385" s="116"/>
      <c r="E385" s="116"/>
      <c r="F385" s="116"/>
      <c r="G385" s="116"/>
      <c r="H385" s="117"/>
      <c r="I385" s="343"/>
    </row>
    <row r="386" spans="2:9" s="10" customFormat="1" ht="20.100000000000001" customHeight="1" x14ac:dyDescent="0.2">
      <c r="B386" s="19" t="s">
        <v>1</v>
      </c>
      <c r="C386" s="19" t="s">
        <v>2</v>
      </c>
      <c r="D386" s="19" t="s">
        <v>3</v>
      </c>
      <c r="E386" s="19" t="s">
        <v>4</v>
      </c>
      <c r="F386" s="119" t="s">
        <v>5</v>
      </c>
      <c r="G386" s="120" t="s">
        <v>6</v>
      </c>
      <c r="H386" s="121" t="s">
        <v>7</v>
      </c>
    </row>
    <row r="387" spans="2:9" s="122" customFormat="1" ht="12" customHeight="1" x14ac:dyDescent="0.2">
      <c r="B387" s="13"/>
      <c r="C387" s="4"/>
      <c r="D387" s="4"/>
      <c r="E387" s="4"/>
      <c r="F387" s="123"/>
      <c r="G387" s="54"/>
      <c r="H387" s="6" t="str">
        <f t="shared" ref="H387:H394" si="30">IF(D387="","",F387*G387)</f>
        <v/>
      </c>
    </row>
    <row r="388" spans="2:9" s="122" customFormat="1" ht="12" customHeight="1" x14ac:dyDescent="0.2">
      <c r="B388" s="366">
        <v>1.6</v>
      </c>
      <c r="C388" s="125" t="s">
        <v>250</v>
      </c>
      <c r="D388" s="4"/>
      <c r="E388" s="4"/>
      <c r="F388" s="65"/>
      <c r="G388" s="66"/>
      <c r="H388" s="67" t="str">
        <f t="shared" si="30"/>
        <v/>
      </c>
      <c r="I388" s="221"/>
    </row>
    <row r="389" spans="2:9" s="122" customFormat="1" ht="12" customHeight="1" x14ac:dyDescent="0.2">
      <c r="B389" s="124"/>
      <c r="C389" s="125"/>
      <c r="D389" s="4"/>
      <c r="E389" s="4"/>
      <c r="F389" s="65"/>
      <c r="G389" s="66"/>
      <c r="H389" s="67" t="str">
        <f t="shared" si="30"/>
        <v/>
      </c>
      <c r="I389" s="221"/>
    </row>
    <row r="390" spans="2:9" s="122" customFormat="1" ht="12" customHeight="1" x14ac:dyDescent="0.2">
      <c r="B390" s="63" t="s">
        <v>251</v>
      </c>
      <c r="C390" s="64" t="s">
        <v>252</v>
      </c>
      <c r="D390" s="4"/>
      <c r="E390" s="4"/>
      <c r="F390" s="65"/>
      <c r="G390" s="66"/>
      <c r="H390" s="67"/>
      <c r="I390" s="221"/>
    </row>
    <row r="391" spans="2:9" s="122" customFormat="1" ht="12" customHeight="1" x14ac:dyDescent="0.2">
      <c r="B391" s="63"/>
      <c r="C391" s="64"/>
      <c r="D391" s="4"/>
      <c r="E391" s="4"/>
      <c r="F391" s="65"/>
      <c r="G391" s="66"/>
      <c r="H391" s="67" t="str">
        <f t="shared" si="30"/>
        <v/>
      </c>
      <c r="I391" s="221"/>
    </row>
    <row r="392" spans="2:9" s="122" customFormat="1" ht="12" customHeight="1" x14ac:dyDescent="0.2">
      <c r="B392" s="63" t="s">
        <v>253</v>
      </c>
      <c r="C392" s="1" t="s">
        <v>254</v>
      </c>
      <c r="D392" s="4" t="s">
        <v>31</v>
      </c>
      <c r="E392" s="4"/>
      <c r="F392" s="386">
        <v>6</v>
      </c>
      <c r="G392" s="66"/>
      <c r="H392" s="67">
        <f t="shared" si="30"/>
        <v>0</v>
      </c>
      <c r="I392" s="221"/>
    </row>
    <row r="393" spans="2:9" s="122" customFormat="1" ht="12" customHeight="1" x14ac:dyDescent="0.2">
      <c r="B393" s="22"/>
      <c r="C393" s="1"/>
      <c r="D393" s="4"/>
      <c r="E393" s="4"/>
      <c r="F393" s="65"/>
      <c r="G393" s="66"/>
      <c r="H393" s="67" t="str">
        <f t="shared" si="30"/>
        <v/>
      </c>
      <c r="I393" s="221"/>
    </row>
    <row r="394" spans="2:9" s="122" customFormat="1" ht="12" customHeight="1" x14ac:dyDescent="0.2">
      <c r="B394" s="63" t="s">
        <v>255</v>
      </c>
      <c r="C394" s="1" t="s">
        <v>256</v>
      </c>
      <c r="D394" s="4" t="s">
        <v>31</v>
      </c>
      <c r="E394" s="4" t="s">
        <v>4</v>
      </c>
      <c r="F394" s="65">
        <v>25</v>
      </c>
      <c r="G394" s="273"/>
      <c r="H394" s="67">
        <f t="shared" si="30"/>
        <v>0</v>
      </c>
      <c r="I394" s="221"/>
    </row>
    <row r="395" spans="2:9" s="122" customFormat="1" ht="12" customHeight="1" x14ac:dyDescent="0.2">
      <c r="B395" s="22"/>
      <c r="C395" s="1"/>
      <c r="D395" s="4"/>
      <c r="E395" s="4"/>
      <c r="F395" s="76"/>
      <c r="G395" s="70"/>
      <c r="H395" s="67"/>
      <c r="I395" s="221"/>
    </row>
    <row r="396" spans="2:9" s="122" customFormat="1" ht="12" customHeight="1" x14ac:dyDescent="0.2">
      <c r="B396" s="22" t="s">
        <v>485</v>
      </c>
      <c r="C396" s="1" t="s">
        <v>486</v>
      </c>
      <c r="D396" s="4" t="s">
        <v>207</v>
      </c>
      <c r="E396" s="4"/>
      <c r="F396" s="76">
        <v>12000</v>
      </c>
      <c r="G396" s="70"/>
      <c r="H396" s="67">
        <f t="shared" ref="H396" si="31">IF(D396="","",F396*G396)</f>
        <v>0</v>
      </c>
      <c r="I396" s="221"/>
    </row>
    <row r="397" spans="2:9" s="122" customFormat="1" ht="12" customHeight="1" x14ac:dyDescent="0.2">
      <c r="B397" s="22"/>
      <c r="C397" s="1"/>
      <c r="D397" s="4"/>
      <c r="E397" s="4"/>
      <c r="F397" s="76"/>
      <c r="G397" s="70"/>
      <c r="H397" s="67" t="str">
        <f t="shared" ref="H397:H398" si="32">IF(D397="","",F397*G397)</f>
        <v/>
      </c>
      <c r="I397" s="221"/>
    </row>
    <row r="398" spans="2:9" s="122" customFormat="1" ht="12" customHeight="1" x14ac:dyDescent="0.2">
      <c r="B398" s="22"/>
      <c r="C398" s="1"/>
      <c r="D398" s="4"/>
      <c r="E398" s="4"/>
      <c r="F398" s="76"/>
      <c r="G398" s="70"/>
      <c r="H398" s="67" t="str">
        <f t="shared" si="32"/>
        <v/>
      </c>
      <c r="I398" s="221"/>
    </row>
    <row r="399" spans="2:9" s="122" customFormat="1" ht="12" customHeight="1" x14ac:dyDescent="0.2">
      <c r="B399" s="63"/>
      <c r="C399" s="1"/>
      <c r="D399" s="4"/>
      <c r="E399" s="4"/>
      <c r="F399" s="65"/>
      <c r="G399" s="66"/>
      <c r="H399" s="67"/>
      <c r="I399" s="221"/>
    </row>
    <row r="400" spans="2:9" s="122" customFormat="1" ht="12" customHeight="1" x14ac:dyDescent="0.2">
      <c r="B400" s="63"/>
      <c r="C400" s="77"/>
      <c r="D400" s="4"/>
      <c r="E400" s="4"/>
      <c r="F400" s="65"/>
      <c r="G400" s="66"/>
      <c r="H400" s="67"/>
      <c r="I400" s="221"/>
    </row>
    <row r="401" spans="2:9" s="122" customFormat="1" ht="12" customHeight="1" x14ac:dyDescent="0.2">
      <c r="B401" s="63"/>
      <c r="C401" s="1"/>
      <c r="D401" s="4"/>
      <c r="E401" s="4"/>
      <c r="F401" s="65"/>
      <c r="G401" s="66"/>
      <c r="H401" s="67"/>
      <c r="I401" s="221"/>
    </row>
    <row r="402" spans="2:9" s="122" customFormat="1" ht="12" customHeight="1" x14ac:dyDescent="0.2">
      <c r="B402" s="63"/>
      <c r="C402" s="77"/>
      <c r="D402" s="4"/>
      <c r="E402" s="4"/>
      <c r="F402" s="65"/>
      <c r="G402" s="66"/>
      <c r="H402" s="67"/>
      <c r="I402" s="221"/>
    </row>
    <row r="403" spans="2:9" s="122" customFormat="1" ht="12" customHeight="1" x14ac:dyDescent="0.2">
      <c r="B403" s="63"/>
      <c r="C403" s="77"/>
      <c r="D403" s="4"/>
      <c r="E403" s="4"/>
      <c r="F403" s="65"/>
      <c r="G403" s="66"/>
      <c r="H403" s="67"/>
      <c r="I403" s="221"/>
    </row>
    <row r="404" spans="2:9" s="122" customFormat="1" ht="12" customHeight="1" x14ac:dyDescent="0.2">
      <c r="B404" s="63"/>
      <c r="C404" s="77"/>
      <c r="D404" s="4"/>
      <c r="E404" s="4"/>
      <c r="F404" s="65"/>
      <c r="G404" s="66"/>
      <c r="H404" s="67"/>
      <c r="I404" s="221"/>
    </row>
    <row r="405" spans="2:9" s="122" customFormat="1" ht="12" customHeight="1" x14ac:dyDescent="0.2">
      <c r="B405" s="22"/>
      <c r="C405" s="1"/>
      <c r="D405" s="4"/>
      <c r="E405" s="4"/>
      <c r="F405" s="65"/>
      <c r="G405" s="66"/>
      <c r="H405" s="67"/>
    </row>
    <row r="406" spans="2:9" s="122" customFormat="1" ht="12" customHeight="1" x14ac:dyDescent="0.2">
      <c r="B406" s="63"/>
      <c r="C406" s="1"/>
      <c r="D406" s="4"/>
      <c r="E406" s="4"/>
      <c r="F406" s="65"/>
      <c r="G406" s="273"/>
      <c r="H406" s="67"/>
    </row>
    <row r="407" spans="2:9" s="122" customFormat="1" ht="12" customHeight="1" x14ac:dyDescent="0.2">
      <c r="B407" s="63"/>
      <c r="C407" s="1"/>
      <c r="D407" s="4"/>
      <c r="E407" s="4"/>
      <c r="F407" s="65"/>
      <c r="G407" s="273"/>
      <c r="H407" s="67"/>
    </row>
    <row r="408" spans="2:9" s="122" customFormat="1" ht="12" customHeight="1" x14ac:dyDescent="0.2">
      <c r="B408" s="63"/>
      <c r="C408" s="1"/>
      <c r="D408" s="4"/>
      <c r="E408" s="4"/>
      <c r="F408" s="65"/>
      <c r="G408" s="273"/>
      <c r="H408" s="67"/>
    </row>
    <row r="409" spans="2:9" s="122" customFormat="1" ht="12" customHeight="1" x14ac:dyDescent="0.2">
      <c r="B409" s="63"/>
      <c r="C409" s="1"/>
      <c r="D409" s="4"/>
      <c r="E409" s="4"/>
      <c r="F409" s="65"/>
      <c r="G409" s="273"/>
      <c r="H409" s="67"/>
    </row>
    <row r="410" spans="2:9" s="122" customFormat="1" ht="12" customHeight="1" x14ac:dyDescent="0.2">
      <c r="B410" s="63"/>
      <c r="C410" s="1"/>
      <c r="D410" s="4"/>
      <c r="E410" s="4"/>
      <c r="F410" s="65"/>
      <c r="G410" s="273"/>
      <c r="H410" s="67"/>
    </row>
    <row r="411" spans="2:9" s="122" customFormat="1" ht="12" customHeight="1" x14ac:dyDescent="0.2">
      <c r="B411" s="63"/>
      <c r="C411" s="1"/>
      <c r="D411" s="4"/>
      <c r="E411" s="4"/>
      <c r="F411" s="65"/>
      <c r="G411" s="273"/>
      <c r="H411" s="67"/>
    </row>
    <row r="412" spans="2:9" s="122" customFormat="1" ht="12" customHeight="1" x14ac:dyDescent="0.2">
      <c r="B412" s="63"/>
      <c r="C412" s="1"/>
      <c r="D412" s="4"/>
      <c r="E412" s="4"/>
      <c r="F412" s="65"/>
      <c r="G412" s="273"/>
      <c r="H412" s="67"/>
    </row>
    <row r="413" spans="2:9" s="122" customFormat="1" ht="12" customHeight="1" x14ac:dyDescent="0.2">
      <c r="B413" s="63"/>
      <c r="C413" s="1"/>
      <c r="D413" s="4"/>
      <c r="E413" s="4"/>
      <c r="F413" s="65"/>
      <c r="G413" s="273"/>
      <c r="H413" s="67"/>
    </row>
    <row r="414" spans="2:9" s="122" customFormat="1" ht="12" customHeight="1" x14ac:dyDescent="0.2">
      <c r="B414" s="63"/>
      <c r="C414" s="1"/>
      <c r="D414" s="4"/>
      <c r="E414" s="4"/>
      <c r="F414" s="65"/>
      <c r="G414" s="273"/>
      <c r="H414" s="67"/>
    </row>
    <row r="415" spans="2:9" s="122" customFormat="1" ht="12" customHeight="1" x14ac:dyDescent="0.2">
      <c r="B415" s="63"/>
      <c r="C415" s="1"/>
      <c r="D415" s="4"/>
      <c r="E415" s="4"/>
      <c r="F415" s="65"/>
      <c r="G415" s="273"/>
      <c r="H415" s="67"/>
    </row>
    <row r="416" spans="2:9" s="122" customFormat="1" ht="12" customHeight="1" x14ac:dyDescent="0.2">
      <c r="B416" s="63"/>
      <c r="C416" s="1"/>
      <c r="D416" s="4"/>
      <c r="E416" s="4"/>
      <c r="F416" s="65"/>
      <c r="G416" s="273"/>
      <c r="H416" s="67"/>
    </row>
    <row r="417" spans="2:8" s="122" customFormat="1" ht="12" customHeight="1" x14ac:dyDescent="0.2">
      <c r="B417" s="63"/>
      <c r="C417" s="1"/>
      <c r="D417" s="4"/>
      <c r="E417" s="4"/>
      <c r="F417" s="65"/>
      <c r="G417" s="273"/>
      <c r="H417" s="67"/>
    </row>
    <row r="418" spans="2:8" s="122" customFormat="1" ht="12" customHeight="1" x14ac:dyDescent="0.2">
      <c r="B418" s="63"/>
      <c r="C418" s="1"/>
      <c r="D418" s="4"/>
      <c r="E418" s="4"/>
      <c r="F418" s="65"/>
      <c r="G418" s="273"/>
      <c r="H418" s="67"/>
    </row>
    <row r="419" spans="2:8" s="122" customFormat="1" ht="12" customHeight="1" x14ac:dyDescent="0.2">
      <c r="B419" s="63"/>
      <c r="C419" s="1"/>
      <c r="D419" s="4"/>
      <c r="E419" s="4"/>
      <c r="F419" s="65"/>
      <c r="G419" s="273"/>
      <c r="H419" s="67"/>
    </row>
    <row r="420" spans="2:8" s="122" customFormat="1" ht="12" customHeight="1" x14ac:dyDescent="0.2">
      <c r="B420" s="63"/>
      <c r="C420" s="1"/>
      <c r="D420" s="4"/>
      <c r="E420" s="4"/>
      <c r="F420" s="65"/>
      <c r="G420" s="273"/>
      <c r="H420" s="67"/>
    </row>
    <row r="421" spans="2:8" s="122" customFormat="1" ht="12" customHeight="1" x14ac:dyDescent="0.2">
      <c r="B421" s="63"/>
      <c r="C421" s="1"/>
      <c r="D421" s="4"/>
      <c r="E421" s="4"/>
      <c r="F421" s="65"/>
      <c r="G421" s="273"/>
      <c r="H421" s="67"/>
    </row>
    <row r="422" spans="2:8" s="122" customFormat="1" ht="12" customHeight="1" x14ac:dyDescent="0.2">
      <c r="B422" s="63"/>
      <c r="C422" s="1"/>
      <c r="D422" s="4"/>
      <c r="E422" s="4"/>
      <c r="F422" s="65"/>
      <c r="G422" s="273"/>
      <c r="H422" s="67"/>
    </row>
    <row r="423" spans="2:8" s="122" customFormat="1" ht="12" customHeight="1" x14ac:dyDescent="0.2">
      <c r="B423" s="63"/>
      <c r="C423" s="1"/>
      <c r="D423" s="4"/>
      <c r="E423" s="4"/>
      <c r="F423" s="76"/>
      <c r="G423" s="70"/>
      <c r="H423" s="67"/>
    </row>
    <row r="424" spans="2:8" s="122" customFormat="1" ht="12" customHeight="1" x14ac:dyDescent="0.2">
      <c r="B424" s="63"/>
      <c r="C424" s="1"/>
      <c r="D424" s="4"/>
      <c r="E424" s="4"/>
      <c r="F424" s="76"/>
      <c r="G424" s="70"/>
      <c r="H424" s="67"/>
    </row>
    <row r="425" spans="2:8" s="122" customFormat="1" x14ac:dyDescent="0.2">
      <c r="B425" s="63"/>
      <c r="C425" s="1"/>
      <c r="D425" s="4"/>
      <c r="E425" s="4"/>
      <c r="F425" s="76"/>
      <c r="G425" s="70"/>
      <c r="H425" s="67"/>
    </row>
    <row r="426" spans="2:8" s="122" customFormat="1" ht="12" customHeight="1" x14ac:dyDescent="0.2">
      <c r="B426" s="22"/>
      <c r="C426" s="1"/>
      <c r="D426" s="4"/>
      <c r="E426" s="4"/>
      <c r="F426" s="76"/>
      <c r="G426" s="70"/>
      <c r="H426" s="67"/>
    </row>
    <row r="427" spans="2:8" s="122" customFormat="1" x14ac:dyDescent="0.2">
      <c r="B427" s="63"/>
      <c r="C427" s="1"/>
      <c r="D427" s="4"/>
      <c r="E427" s="4"/>
      <c r="F427" s="76"/>
      <c r="G427" s="70"/>
      <c r="H427" s="67"/>
    </row>
    <row r="428" spans="2:8" s="122" customFormat="1" ht="12" customHeight="1" x14ac:dyDescent="0.2">
      <c r="B428" s="22"/>
      <c r="C428" s="1"/>
      <c r="D428" s="4"/>
      <c r="E428" s="4"/>
      <c r="F428" s="76"/>
      <c r="G428" s="70"/>
      <c r="H428" s="67"/>
    </row>
    <row r="429" spans="2:8" s="122" customFormat="1" x14ac:dyDescent="0.2">
      <c r="B429" s="63"/>
      <c r="C429" s="8"/>
      <c r="D429" s="4"/>
      <c r="E429" s="4"/>
      <c r="F429" s="76"/>
      <c r="G429" s="70"/>
      <c r="H429" s="67"/>
    </row>
    <row r="430" spans="2:8" s="122" customFormat="1" x14ac:dyDescent="0.2">
      <c r="B430" s="63"/>
      <c r="C430" s="8"/>
      <c r="D430" s="4"/>
      <c r="E430" s="4"/>
      <c r="F430" s="76"/>
      <c r="G430" s="70"/>
      <c r="H430" s="67"/>
    </row>
    <row r="431" spans="2:8" s="122" customFormat="1" x14ac:dyDescent="0.2">
      <c r="B431" s="63"/>
      <c r="C431" s="8"/>
      <c r="D431" s="4"/>
      <c r="E431" s="4"/>
      <c r="F431" s="76"/>
      <c r="G431" s="70"/>
      <c r="H431" s="67"/>
    </row>
    <row r="432" spans="2:8" s="122" customFormat="1" ht="12" customHeight="1" x14ac:dyDescent="0.2">
      <c r="B432" s="22"/>
      <c r="C432" s="1"/>
      <c r="D432" s="4"/>
      <c r="E432" s="4"/>
      <c r="F432" s="76"/>
      <c r="G432" s="70"/>
      <c r="H432" s="67"/>
    </row>
    <row r="433" spans="2:9" s="122" customFormat="1" x14ac:dyDescent="0.2">
      <c r="B433" s="22"/>
      <c r="C433" s="1"/>
      <c r="D433" s="4"/>
      <c r="E433" s="4"/>
      <c r="F433" s="76"/>
      <c r="G433" s="70"/>
      <c r="H433" s="67"/>
    </row>
    <row r="434" spans="2:9" s="122" customFormat="1" ht="12" customHeight="1" x14ac:dyDescent="0.2">
      <c r="B434" s="22"/>
      <c r="C434" s="1"/>
      <c r="D434" s="4"/>
      <c r="E434" s="4"/>
      <c r="F434" s="76"/>
      <c r="G434" s="70"/>
      <c r="H434" s="67"/>
    </row>
    <row r="435" spans="2:9" s="122" customFormat="1" x14ac:dyDescent="0.2">
      <c r="B435" s="22"/>
      <c r="C435" s="1"/>
      <c r="D435" s="4"/>
      <c r="E435" s="4"/>
      <c r="F435" s="76"/>
      <c r="G435" s="70"/>
      <c r="H435" s="67"/>
    </row>
    <row r="436" spans="2:9" s="122" customFormat="1" ht="12" customHeight="1" x14ac:dyDescent="0.2">
      <c r="B436" s="22"/>
      <c r="C436" s="1"/>
      <c r="D436" s="4"/>
      <c r="E436" s="4"/>
      <c r="F436" s="76"/>
      <c r="G436" s="70"/>
      <c r="H436" s="67"/>
    </row>
    <row r="437" spans="2:9" s="122" customFormat="1" ht="12" customHeight="1" x14ac:dyDescent="0.2">
      <c r="B437" s="22"/>
      <c r="C437" s="77"/>
      <c r="D437" s="4"/>
      <c r="E437" s="4"/>
      <c r="F437" s="76"/>
      <c r="G437" s="373"/>
      <c r="H437" s="67"/>
    </row>
    <row r="438" spans="2:9" s="122" customFormat="1" ht="12" customHeight="1" x14ac:dyDescent="0.2">
      <c r="B438" s="22"/>
      <c r="C438" s="77"/>
      <c r="D438" s="4"/>
      <c r="E438" s="4"/>
      <c r="F438" s="76"/>
      <c r="G438" s="70"/>
      <c r="H438" s="67"/>
    </row>
    <row r="439" spans="2:9" s="122" customFormat="1" ht="12" customHeight="1" x14ac:dyDescent="0.2">
      <c r="B439" s="22"/>
      <c r="C439" s="1"/>
      <c r="D439" s="4"/>
      <c r="E439" s="4"/>
      <c r="F439" s="76"/>
      <c r="G439" s="70"/>
      <c r="H439" s="67"/>
    </row>
    <row r="440" spans="2:9" s="122" customFormat="1" x14ac:dyDescent="0.2">
      <c r="B440" s="22"/>
      <c r="C440" s="77"/>
      <c r="D440" s="4"/>
      <c r="E440" s="4"/>
      <c r="F440" s="65"/>
      <c r="G440" s="11"/>
      <c r="H440" s="67"/>
    </row>
    <row r="441" spans="2:9" s="126" customFormat="1" x14ac:dyDescent="0.2">
      <c r="B441" s="127"/>
      <c r="C441" s="1"/>
      <c r="D441" s="99"/>
      <c r="E441" s="99"/>
      <c r="F441" s="128"/>
      <c r="G441" s="98"/>
      <c r="H441" s="67" t="str">
        <f t="shared" ref="H441" si="33">IF(D441="","",F441*G441)</f>
        <v/>
      </c>
    </row>
    <row r="442" spans="2:9" s="44" customFormat="1" ht="24.75" customHeight="1" x14ac:dyDescent="0.2">
      <c r="B442" s="392" t="s">
        <v>257</v>
      </c>
      <c r="C442" s="158" t="str">
        <f>C388</f>
        <v>CLEARING AND GRUBBING</v>
      </c>
      <c r="D442" s="129"/>
      <c r="E442" s="129"/>
      <c r="F442" s="130"/>
      <c r="G442" s="131"/>
      <c r="H442" s="132">
        <f>SUM(H387:H441)</f>
        <v>0</v>
      </c>
    </row>
    <row r="444" spans="2:9" x14ac:dyDescent="0.2">
      <c r="B444" s="102" t="e">
        <f>_Client1</f>
        <v>#REF!</v>
      </c>
      <c r="E444" s="101"/>
      <c r="F444" s="397" t="e">
        <f>"Contract No. "&amp;_ContractNo</f>
        <v>#REF!</v>
      </c>
      <c r="G444" s="397"/>
      <c r="H444" s="397"/>
    </row>
    <row r="445" spans="2:9" x14ac:dyDescent="0.2">
      <c r="B445" s="106" t="e">
        <f>_Client2</f>
        <v>#REF!</v>
      </c>
      <c r="G445" s="104"/>
      <c r="H445" s="104"/>
    </row>
    <row r="446" spans="2:9" s="107" customFormat="1" x14ac:dyDescent="0.2">
      <c r="B446" s="221"/>
      <c r="D446" s="108"/>
      <c r="E446" s="108"/>
      <c r="F446" s="108"/>
      <c r="G446" s="108"/>
      <c r="H446" s="108"/>
    </row>
    <row r="447" spans="2:9" s="111" customFormat="1" x14ac:dyDescent="0.2">
      <c r="B447" s="251" t="str">
        <f ca="1">'P34-5 BoQ'!B447</f>
        <v>SCHEDULE A: ROADWORKS</v>
      </c>
      <c r="C447" s="292"/>
      <c r="D447" s="114"/>
      <c r="E447" s="114"/>
      <c r="F447" s="394" t="str">
        <f>"SECTION "&amp;B452</f>
        <v>SECTION 1.7</v>
      </c>
      <c r="G447" s="394"/>
      <c r="H447" s="395"/>
      <c r="I447" s="342"/>
    </row>
    <row r="448" spans="2:9" s="111" customFormat="1" ht="20.100000000000001" customHeight="1" x14ac:dyDescent="0.2">
      <c r="B448" s="162" t="e">
        <f>_Description</f>
        <v>#REF!</v>
      </c>
      <c r="C448" s="293"/>
      <c r="D448" s="44"/>
      <c r="E448" s="44"/>
      <c r="F448" s="44"/>
      <c r="G448" s="44"/>
      <c r="H448" s="164"/>
      <c r="I448" s="342"/>
    </row>
    <row r="449" spans="2:9" s="107" customFormat="1" ht="8.1" customHeight="1" x14ac:dyDescent="0.2">
      <c r="B449" s="115"/>
      <c r="C449" s="116"/>
      <c r="D449" s="116"/>
      <c r="E449" s="116"/>
      <c r="F449" s="116"/>
      <c r="G449" s="116"/>
      <c r="H449" s="117"/>
      <c r="I449" s="343"/>
    </row>
    <row r="450" spans="2:9" s="10" customFormat="1" ht="20.100000000000001" customHeight="1" x14ac:dyDescent="0.2">
      <c r="B450" s="19" t="s">
        <v>1</v>
      </c>
      <c r="C450" s="19" t="s">
        <v>2</v>
      </c>
      <c r="D450" s="19" t="s">
        <v>3</v>
      </c>
      <c r="E450" s="19" t="s">
        <v>4</v>
      </c>
      <c r="F450" s="119" t="s">
        <v>5</v>
      </c>
      <c r="G450" s="120" t="s">
        <v>6</v>
      </c>
      <c r="H450" s="121" t="s">
        <v>7</v>
      </c>
    </row>
    <row r="451" spans="2:9" s="122" customFormat="1" ht="12" customHeight="1" x14ac:dyDescent="0.2">
      <c r="B451" s="13"/>
      <c r="C451" s="4"/>
      <c r="D451" s="4"/>
      <c r="E451" s="4"/>
      <c r="F451" s="123"/>
      <c r="G451" s="54"/>
      <c r="H451" s="6" t="str">
        <f t="shared" ref="H451:H516" si="34">IF(D451="","",F451*G451)</f>
        <v/>
      </c>
    </row>
    <row r="452" spans="2:9" s="122" customFormat="1" ht="12" customHeight="1" x14ac:dyDescent="0.2">
      <c r="B452" s="366">
        <v>1.7</v>
      </c>
      <c r="C452" s="125" t="s">
        <v>258</v>
      </c>
      <c r="D452" s="4"/>
      <c r="E452" s="4"/>
      <c r="F452" s="65"/>
      <c r="G452" s="66"/>
      <c r="H452" s="67" t="str">
        <f t="shared" si="34"/>
        <v/>
      </c>
      <c r="I452" s="221"/>
    </row>
    <row r="453" spans="2:9" s="122" customFormat="1" ht="12" customHeight="1" x14ac:dyDescent="0.2">
      <c r="B453" s="124"/>
      <c r="C453" s="125"/>
      <c r="D453" s="4"/>
      <c r="E453" s="4"/>
      <c r="F453" s="65"/>
      <c r="G453" s="66"/>
      <c r="H453" s="67" t="str">
        <f t="shared" si="34"/>
        <v/>
      </c>
      <c r="I453" s="221"/>
    </row>
    <row r="454" spans="2:9" s="122" customFormat="1" ht="12" customHeight="1" x14ac:dyDescent="0.2">
      <c r="B454" s="63" t="s">
        <v>259</v>
      </c>
      <c r="C454" s="64" t="s">
        <v>260</v>
      </c>
      <c r="D454" s="4"/>
      <c r="E454" s="4"/>
      <c r="F454" s="65"/>
      <c r="G454" s="66"/>
      <c r="H454" s="67"/>
      <c r="I454" s="221"/>
    </row>
    <row r="455" spans="2:9" s="122" customFormat="1" ht="12" customHeight="1" x14ac:dyDescent="0.2">
      <c r="B455" s="63"/>
      <c r="C455" s="64"/>
      <c r="D455" s="4"/>
      <c r="E455" s="4"/>
      <c r="F455" s="65"/>
      <c r="G455" s="66"/>
      <c r="H455" s="67" t="str">
        <f t="shared" si="34"/>
        <v/>
      </c>
      <c r="I455" s="221"/>
    </row>
    <row r="456" spans="2:9" s="122" customFormat="1" ht="29.25" customHeight="1" x14ac:dyDescent="0.2">
      <c r="B456" s="34" t="s">
        <v>261</v>
      </c>
      <c r="C456" s="1" t="s">
        <v>262</v>
      </c>
      <c r="D456" s="4"/>
      <c r="E456" s="4"/>
      <c r="F456" s="65"/>
      <c r="G456" s="66"/>
      <c r="H456" s="67"/>
      <c r="I456" s="221"/>
    </row>
    <row r="457" spans="2:9" s="122" customFormat="1" ht="12" customHeight="1" x14ac:dyDescent="0.2">
      <c r="B457" s="22"/>
      <c r="C457" s="1"/>
      <c r="D457" s="4"/>
      <c r="E457" s="4"/>
      <c r="F457" s="65"/>
      <c r="G457" s="66"/>
      <c r="H457" s="67" t="str">
        <f t="shared" si="34"/>
        <v/>
      </c>
    </row>
    <row r="458" spans="2:9" s="122" customFormat="1" ht="12" customHeight="1" x14ac:dyDescent="0.2">
      <c r="B458" s="63"/>
      <c r="C458" s="1" t="s">
        <v>263</v>
      </c>
      <c r="D458" s="4" t="s">
        <v>264</v>
      </c>
      <c r="E458" s="4" t="s">
        <v>4</v>
      </c>
      <c r="F458" s="65">
        <v>689040</v>
      </c>
      <c r="G458" s="273"/>
      <c r="H458" s="67">
        <f t="shared" si="34"/>
        <v>0</v>
      </c>
    </row>
    <row r="459" spans="2:9" s="122" customFormat="1" ht="12" customHeight="1" x14ac:dyDescent="0.2">
      <c r="B459" s="22"/>
      <c r="C459" s="1"/>
      <c r="D459" s="4"/>
      <c r="E459" s="4"/>
      <c r="F459" s="76"/>
      <c r="G459" s="70"/>
      <c r="H459" s="67" t="str">
        <f t="shared" si="34"/>
        <v/>
      </c>
    </row>
    <row r="460" spans="2:9" s="122" customFormat="1" ht="12" customHeight="1" x14ac:dyDescent="0.2">
      <c r="B460" s="22"/>
      <c r="C460" s="1"/>
      <c r="D460" s="4"/>
      <c r="E460" s="4"/>
      <c r="F460" s="76"/>
      <c r="G460" s="70"/>
      <c r="H460" s="67"/>
    </row>
    <row r="461" spans="2:9" s="122" customFormat="1" ht="12" customHeight="1" x14ac:dyDescent="0.2">
      <c r="B461" s="22"/>
      <c r="C461" s="1"/>
      <c r="D461" s="4"/>
      <c r="E461" s="4"/>
      <c r="F461" s="76"/>
      <c r="G461" s="70"/>
      <c r="H461" s="67"/>
    </row>
    <row r="462" spans="2:9" s="122" customFormat="1" x14ac:dyDescent="0.2">
      <c r="B462" s="22"/>
      <c r="C462" s="1"/>
      <c r="D462" s="4"/>
      <c r="E462" s="4"/>
      <c r="F462" s="76"/>
      <c r="G462" s="70"/>
      <c r="H462" s="67"/>
    </row>
    <row r="463" spans="2:9" s="122" customFormat="1" ht="12" customHeight="1" x14ac:dyDescent="0.2">
      <c r="B463" s="22"/>
      <c r="C463" s="1"/>
      <c r="D463" s="4"/>
      <c r="E463" s="4"/>
      <c r="F463" s="76"/>
      <c r="G463" s="70"/>
      <c r="H463" s="67"/>
    </row>
    <row r="464" spans="2:9" s="122" customFormat="1" x14ac:dyDescent="0.2">
      <c r="B464" s="22"/>
      <c r="C464" s="1"/>
      <c r="D464" s="4"/>
      <c r="E464" s="4"/>
      <c r="F464" s="76"/>
      <c r="G464" s="70"/>
      <c r="H464" s="67"/>
    </row>
    <row r="465" spans="2:8" s="122" customFormat="1" ht="12" customHeight="1" x14ac:dyDescent="0.2">
      <c r="B465" s="22"/>
      <c r="C465" s="1"/>
      <c r="D465" s="4"/>
      <c r="E465" s="4"/>
      <c r="F465" s="76"/>
      <c r="G465" s="70"/>
      <c r="H465" s="67"/>
    </row>
    <row r="466" spans="2:8" s="122" customFormat="1" x14ac:dyDescent="0.2">
      <c r="B466" s="22"/>
      <c r="C466" s="1"/>
      <c r="D466" s="4"/>
      <c r="E466" s="4"/>
      <c r="F466" s="76"/>
      <c r="G466" s="70"/>
      <c r="H466" s="67"/>
    </row>
    <row r="467" spans="2:8" s="122" customFormat="1" ht="12" customHeight="1" x14ac:dyDescent="0.2">
      <c r="B467" s="22"/>
      <c r="C467" s="1"/>
      <c r="D467" s="4"/>
      <c r="E467" s="4"/>
      <c r="F467" s="76"/>
      <c r="G467" s="70"/>
      <c r="H467" s="67"/>
    </row>
    <row r="468" spans="2:8" s="122" customFormat="1" x14ac:dyDescent="0.2">
      <c r="B468" s="22"/>
      <c r="C468" s="1"/>
      <c r="D468" s="4"/>
      <c r="E468" s="4"/>
      <c r="F468" s="76"/>
      <c r="G468" s="70"/>
      <c r="H468" s="67"/>
    </row>
    <row r="469" spans="2:8" s="122" customFormat="1" x14ac:dyDescent="0.2">
      <c r="B469" s="22"/>
      <c r="C469" s="1"/>
      <c r="D469" s="4"/>
      <c r="E469" s="4"/>
      <c r="F469" s="76"/>
      <c r="G469" s="70"/>
      <c r="H469" s="67"/>
    </row>
    <row r="470" spans="2:8" s="122" customFormat="1" x14ac:dyDescent="0.2">
      <c r="B470" s="22"/>
      <c r="C470" s="1"/>
      <c r="D470" s="4"/>
      <c r="E470" s="4"/>
      <c r="F470" s="76"/>
      <c r="G470" s="70"/>
      <c r="H470" s="67"/>
    </row>
    <row r="471" spans="2:8" s="122" customFormat="1" x14ac:dyDescent="0.2">
      <c r="B471" s="22"/>
      <c r="C471" s="1"/>
      <c r="D471" s="4"/>
      <c r="E471" s="4"/>
      <c r="F471" s="76"/>
      <c r="G471" s="70"/>
      <c r="H471" s="67"/>
    </row>
    <row r="472" spans="2:8" s="122" customFormat="1" x14ac:dyDescent="0.2">
      <c r="B472" s="22"/>
      <c r="C472" s="1"/>
      <c r="D472" s="4"/>
      <c r="E472" s="4"/>
      <c r="F472" s="76"/>
      <c r="G472" s="70"/>
      <c r="H472" s="67"/>
    </row>
    <row r="473" spans="2:8" s="122" customFormat="1" x14ac:dyDescent="0.2">
      <c r="B473" s="22"/>
      <c r="C473" s="1"/>
      <c r="D473" s="4"/>
      <c r="E473" s="4"/>
      <c r="F473" s="76"/>
      <c r="G473" s="70"/>
      <c r="H473" s="67"/>
    </row>
    <row r="474" spans="2:8" s="122" customFormat="1" x14ac:dyDescent="0.2">
      <c r="B474" s="22"/>
      <c r="C474" s="1"/>
      <c r="D474" s="4"/>
      <c r="E474" s="4"/>
      <c r="F474" s="76"/>
      <c r="G474" s="70"/>
      <c r="H474" s="67"/>
    </row>
    <row r="475" spans="2:8" s="122" customFormat="1" x14ac:dyDescent="0.2">
      <c r="B475" s="22"/>
      <c r="C475" s="1"/>
      <c r="D475" s="4"/>
      <c r="E475" s="4"/>
      <c r="F475" s="76"/>
      <c r="G475" s="70"/>
      <c r="H475" s="67"/>
    </row>
    <row r="476" spans="2:8" s="122" customFormat="1" x14ac:dyDescent="0.2">
      <c r="B476" s="22"/>
      <c r="C476" s="1"/>
      <c r="D476" s="4"/>
      <c r="E476" s="4"/>
      <c r="F476" s="76"/>
      <c r="G476" s="70"/>
      <c r="H476" s="67"/>
    </row>
    <row r="477" spans="2:8" s="122" customFormat="1" x14ac:dyDescent="0.2">
      <c r="B477" s="22"/>
      <c r="C477" s="1"/>
      <c r="D477" s="4"/>
      <c r="E477" s="4"/>
      <c r="F477" s="76"/>
      <c r="G477" s="70"/>
      <c r="H477" s="67"/>
    </row>
    <row r="478" spans="2:8" s="122" customFormat="1" x14ac:dyDescent="0.2">
      <c r="B478" s="22"/>
      <c r="C478" s="1"/>
      <c r="D478" s="4"/>
      <c r="E478" s="4"/>
      <c r="F478" s="76"/>
      <c r="G478" s="70"/>
      <c r="H478" s="67"/>
    </row>
    <row r="479" spans="2:8" s="122" customFormat="1" x14ac:dyDescent="0.2">
      <c r="B479" s="22"/>
      <c r="C479" s="1"/>
      <c r="D479" s="4"/>
      <c r="E479" s="4"/>
      <c r="F479" s="76"/>
      <c r="G479" s="70"/>
      <c r="H479" s="67"/>
    </row>
    <row r="480" spans="2:8" s="122" customFormat="1" x14ac:dyDescent="0.2">
      <c r="B480" s="22"/>
      <c r="C480" s="1"/>
      <c r="D480" s="4"/>
      <c r="E480" s="4"/>
      <c r="F480" s="76"/>
      <c r="G480" s="70"/>
      <c r="H480" s="67"/>
    </row>
    <row r="481" spans="2:8" s="122" customFormat="1" x14ac:dyDescent="0.2">
      <c r="B481" s="22"/>
      <c r="C481" s="1"/>
      <c r="D481" s="4"/>
      <c r="E481" s="4"/>
      <c r="F481" s="76"/>
      <c r="G481" s="70"/>
      <c r="H481" s="67"/>
    </row>
    <row r="482" spans="2:8" s="122" customFormat="1" x14ac:dyDescent="0.2">
      <c r="B482" s="22"/>
      <c r="C482" s="1"/>
      <c r="D482" s="4"/>
      <c r="E482" s="4"/>
      <c r="F482" s="76"/>
      <c r="G482" s="70"/>
      <c r="H482" s="67"/>
    </row>
    <row r="483" spans="2:8" s="122" customFormat="1" x14ac:dyDescent="0.2">
      <c r="B483" s="22"/>
      <c r="C483" s="1"/>
      <c r="D483" s="4"/>
      <c r="E483" s="4"/>
      <c r="F483" s="76"/>
      <c r="G483" s="70"/>
      <c r="H483" s="67"/>
    </row>
    <row r="484" spans="2:8" s="122" customFormat="1" x14ac:dyDescent="0.2">
      <c r="B484" s="22"/>
      <c r="C484" s="1"/>
      <c r="D484" s="4"/>
      <c r="E484" s="4"/>
      <c r="F484" s="76"/>
      <c r="G484" s="70"/>
      <c r="H484" s="67"/>
    </row>
    <row r="485" spans="2:8" s="122" customFormat="1" x14ac:dyDescent="0.2">
      <c r="B485" s="22"/>
      <c r="C485" s="1"/>
      <c r="D485" s="4"/>
      <c r="E485" s="4"/>
      <c r="F485" s="76"/>
      <c r="G485" s="70"/>
      <c r="H485" s="67"/>
    </row>
    <row r="486" spans="2:8" s="122" customFormat="1" x14ac:dyDescent="0.2">
      <c r="B486" s="22"/>
      <c r="C486" s="1"/>
      <c r="D486" s="4"/>
      <c r="E486" s="4"/>
      <c r="F486" s="76"/>
      <c r="G486" s="70"/>
      <c r="H486" s="67"/>
    </row>
    <row r="487" spans="2:8" s="122" customFormat="1" ht="12" customHeight="1" x14ac:dyDescent="0.2">
      <c r="B487" s="22"/>
      <c r="C487" s="1"/>
      <c r="D487" s="4"/>
      <c r="E487" s="4"/>
      <c r="F487" s="76"/>
      <c r="G487" s="70"/>
      <c r="H487" s="67"/>
    </row>
    <row r="488" spans="2:8" s="122" customFormat="1" ht="12" customHeight="1" x14ac:dyDescent="0.2">
      <c r="B488" s="22"/>
      <c r="C488" s="77"/>
      <c r="D488" s="4"/>
      <c r="E488" s="4"/>
      <c r="F488" s="76"/>
      <c r="G488" s="70"/>
      <c r="H488" s="67"/>
    </row>
    <row r="489" spans="2:8" s="122" customFormat="1" ht="12" customHeight="1" x14ac:dyDescent="0.2">
      <c r="B489" s="22"/>
      <c r="C489" s="77"/>
      <c r="D489" s="4"/>
      <c r="E489" s="4"/>
      <c r="F489" s="76"/>
      <c r="G489" s="70"/>
      <c r="H489" s="67"/>
    </row>
    <row r="490" spans="2:8" s="122" customFormat="1" ht="12" customHeight="1" x14ac:dyDescent="0.2">
      <c r="B490" s="22"/>
      <c r="C490" s="77"/>
      <c r="D490" s="4"/>
      <c r="E490" s="4"/>
      <c r="F490" s="76"/>
      <c r="G490" s="70"/>
      <c r="H490" s="67"/>
    </row>
    <row r="491" spans="2:8" s="122" customFormat="1" ht="12" customHeight="1" x14ac:dyDescent="0.2">
      <c r="B491" s="22"/>
      <c r="C491" s="77"/>
      <c r="D491" s="4"/>
      <c r="E491" s="4"/>
      <c r="F491" s="76"/>
      <c r="G491" s="70"/>
      <c r="H491" s="67"/>
    </row>
    <row r="492" spans="2:8" s="122" customFormat="1" x14ac:dyDescent="0.2">
      <c r="B492" s="22"/>
      <c r="C492" s="77"/>
      <c r="D492" s="4"/>
      <c r="E492" s="4"/>
      <c r="F492" s="76"/>
      <c r="G492" s="70"/>
      <c r="H492" s="67"/>
    </row>
    <row r="493" spans="2:8" s="122" customFormat="1" ht="12" customHeight="1" x14ac:dyDescent="0.2">
      <c r="B493" s="22"/>
      <c r="C493" s="1"/>
      <c r="D493" s="4"/>
      <c r="E493" s="4"/>
      <c r="F493" s="76"/>
      <c r="G493" s="70"/>
      <c r="H493" s="67"/>
    </row>
    <row r="494" spans="2:8" s="122" customFormat="1" ht="12" customHeight="1" x14ac:dyDescent="0.2">
      <c r="B494" s="22"/>
      <c r="C494" s="1"/>
      <c r="D494" s="4"/>
      <c r="E494" s="4"/>
      <c r="F494" s="76"/>
      <c r="G494" s="70"/>
      <c r="H494" s="67"/>
    </row>
    <row r="495" spans="2:8" s="122" customFormat="1" ht="12" customHeight="1" x14ac:dyDescent="0.2">
      <c r="B495" s="22"/>
      <c r="C495" s="1"/>
      <c r="D495" s="4"/>
      <c r="E495" s="4"/>
      <c r="F495" s="76"/>
      <c r="G495" s="70"/>
      <c r="H495" s="67"/>
    </row>
    <row r="496" spans="2:8" s="122" customFormat="1" ht="12" customHeight="1" x14ac:dyDescent="0.2">
      <c r="B496" s="22"/>
      <c r="C496" s="1"/>
      <c r="D496" s="4"/>
      <c r="E496" s="4"/>
      <c r="F496" s="76"/>
      <c r="G496" s="70"/>
      <c r="H496" s="67"/>
    </row>
    <row r="497" spans="2:9" s="122" customFormat="1" x14ac:dyDescent="0.2">
      <c r="B497" s="22"/>
      <c r="C497" s="1"/>
      <c r="D497" s="4"/>
      <c r="E497" s="4"/>
      <c r="F497" s="76"/>
      <c r="G497" s="70"/>
      <c r="H497" s="67"/>
    </row>
    <row r="498" spans="2:9" s="122" customFormat="1" ht="12" customHeight="1" x14ac:dyDescent="0.2">
      <c r="B498" s="22"/>
      <c r="C498" s="1"/>
      <c r="D498" s="4"/>
      <c r="E498" s="4"/>
      <c r="F498" s="76"/>
      <c r="G498" s="70"/>
      <c r="H498" s="67"/>
    </row>
    <row r="499" spans="2:9" s="122" customFormat="1" ht="12" customHeight="1" x14ac:dyDescent="0.2">
      <c r="B499" s="22"/>
      <c r="C499" s="1"/>
      <c r="D499" s="4"/>
      <c r="E499" s="4"/>
      <c r="F499" s="76"/>
      <c r="G499" s="70"/>
      <c r="H499" s="67"/>
    </row>
    <row r="500" spans="2:9" s="122" customFormat="1" ht="12" customHeight="1" x14ac:dyDescent="0.2">
      <c r="B500" s="22"/>
      <c r="C500" s="1"/>
      <c r="D500" s="4"/>
      <c r="E500" s="4"/>
      <c r="F500" s="76"/>
      <c r="G500" s="70"/>
      <c r="H500" s="67"/>
    </row>
    <row r="501" spans="2:9" s="126" customFormat="1" ht="12" customHeight="1" x14ac:dyDescent="0.2">
      <c r="B501" s="34"/>
      <c r="C501" s="8"/>
      <c r="D501" s="4"/>
      <c r="E501" s="4"/>
      <c r="F501" s="65"/>
      <c r="G501" s="274"/>
      <c r="H501" s="67"/>
    </row>
    <row r="502" spans="2:9" s="122" customFormat="1" ht="12" customHeight="1" x14ac:dyDescent="0.2">
      <c r="B502" s="63"/>
      <c r="C502" s="64"/>
      <c r="D502" s="4"/>
      <c r="E502" s="4"/>
      <c r="F502" s="65"/>
      <c r="G502" s="66"/>
      <c r="H502" s="67"/>
      <c r="I502" s="221"/>
    </row>
    <row r="503" spans="2:9" s="122" customFormat="1" x14ac:dyDescent="0.2">
      <c r="B503" s="68"/>
      <c r="C503" s="1"/>
      <c r="D503" s="4"/>
      <c r="E503" s="4"/>
      <c r="F503" s="65"/>
      <c r="G503" s="70"/>
      <c r="H503" s="67"/>
    </row>
    <row r="504" spans="2:9" s="122" customFormat="1" ht="12" customHeight="1" x14ac:dyDescent="0.2">
      <c r="B504" s="22"/>
      <c r="C504" s="1"/>
      <c r="D504" s="4"/>
      <c r="E504" s="4"/>
      <c r="F504" s="76"/>
      <c r="G504" s="70"/>
      <c r="H504" s="67"/>
    </row>
    <row r="505" spans="2:9" s="122" customFormat="1" ht="12" customHeight="1" x14ac:dyDescent="0.2">
      <c r="B505" s="22"/>
      <c r="C505" s="1"/>
      <c r="D505" s="4"/>
      <c r="E505" s="4"/>
      <c r="F505" s="76"/>
      <c r="G505" s="70"/>
      <c r="H505" s="67"/>
    </row>
    <row r="506" spans="2:9" s="122" customFormat="1" x14ac:dyDescent="0.2">
      <c r="B506" s="22"/>
      <c r="C506" s="1"/>
      <c r="D506" s="4"/>
      <c r="E506" s="4"/>
      <c r="F506" s="76"/>
      <c r="G506" s="336"/>
      <c r="H506" s="67"/>
    </row>
    <row r="507" spans="2:9" s="122" customFormat="1" x14ac:dyDescent="0.2">
      <c r="B507" s="22"/>
      <c r="C507" s="1"/>
      <c r="D507" s="4"/>
      <c r="E507" s="4"/>
      <c r="F507" s="76"/>
      <c r="G507" s="70"/>
      <c r="H507" s="67"/>
    </row>
    <row r="508" spans="2:9" s="122" customFormat="1" x14ac:dyDescent="0.2">
      <c r="B508" s="22"/>
      <c r="C508" s="1"/>
      <c r="D508" s="4"/>
      <c r="E508" s="4"/>
      <c r="F508" s="76"/>
      <c r="G508" s="70"/>
      <c r="H508" s="67"/>
    </row>
    <row r="509" spans="2:9" s="122" customFormat="1" x14ac:dyDescent="0.2">
      <c r="B509" s="22"/>
      <c r="C509" s="1"/>
      <c r="D509" s="4"/>
      <c r="E509" s="4"/>
      <c r="F509" s="76"/>
      <c r="G509" s="70"/>
      <c r="H509" s="67" t="str">
        <f t="shared" si="34"/>
        <v/>
      </c>
    </row>
    <row r="510" spans="2:9" s="122" customFormat="1" ht="12" customHeight="1" x14ac:dyDescent="0.2">
      <c r="B510" s="63"/>
      <c r="C510" s="64"/>
      <c r="D510" s="4"/>
      <c r="E510" s="4"/>
      <c r="F510" s="65"/>
      <c r="G510" s="66"/>
      <c r="H510" s="67"/>
      <c r="I510" s="221"/>
    </row>
    <row r="511" spans="2:9" s="122" customFormat="1" ht="12" customHeight="1" x14ac:dyDescent="0.2">
      <c r="B511" s="63"/>
      <c r="C511" s="64"/>
      <c r="D511" s="4"/>
      <c r="E511" s="4"/>
      <c r="F511" s="65"/>
      <c r="G511" s="66"/>
      <c r="H511" s="67"/>
      <c r="I511" s="221"/>
    </row>
    <row r="512" spans="2:9" s="122" customFormat="1" ht="12" customHeight="1" x14ac:dyDescent="0.2">
      <c r="B512" s="63"/>
      <c r="C512" s="64"/>
      <c r="D512" s="4"/>
      <c r="E512" s="4"/>
      <c r="F512" s="65"/>
      <c r="G512" s="66"/>
      <c r="H512" s="67"/>
      <c r="I512" s="221"/>
    </row>
    <row r="513" spans="2:9" s="122" customFormat="1" x14ac:dyDescent="0.2">
      <c r="B513" s="22"/>
      <c r="C513" s="77"/>
      <c r="D513" s="4"/>
      <c r="E513" s="4"/>
      <c r="F513" s="76"/>
      <c r="G513" s="70"/>
      <c r="H513" s="67"/>
    </row>
    <row r="514" spans="2:9" s="122" customFormat="1" ht="12" customHeight="1" x14ac:dyDescent="0.2">
      <c r="B514" s="22"/>
      <c r="C514" s="1"/>
      <c r="D514" s="4"/>
      <c r="E514" s="4"/>
      <c r="F514" s="76"/>
      <c r="G514" s="70"/>
      <c r="H514" s="67"/>
    </row>
    <row r="515" spans="2:9" s="122" customFormat="1" x14ac:dyDescent="0.2">
      <c r="B515" s="22"/>
      <c r="C515" s="77"/>
      <c r="D515" s="4"/>
      <c r="E515" s="4"/>
      <c r="F515" s="65"/>
      <c r="G515" s="11"/>
      <c r="H515" s="67"/>
    </row>
    <row r="516" spans="2:9" s="126" customFormat="1" x14ac:dyDescent="0.2">
      <c r="B516" s="127"/>
      <c r="C516" s="1"/>
      <c r="D516" s="99"/>
      <c r="E516" s="99"/>
      <c r="F516" s="128"/>
      <c r="G516" s="98"/>
      <c r="H516" s="67" t="str">
        <f t="shared" si="34"/>
        <v/>
      </c>
    </row>
    <row r="517" spans="2:9" s="44" customFormat="1" ht="24.75" customHeight="1" x14ac:dyDescent="0.2">
      <c r="B517" s="392">
        <f>B452</f>
        <v>1.7</v>
      </c>
      <c r="C517" s="158" t="str">
        <f>C452</f>
        <v>LOADING &amp; HAULING</v>
      </c>
      <c r="D517" s="129"/>
      <c r="E517" s="129"/>
      <c r="F517" s="130"/>
      <c r="G517" s="131"/>
      <c r="H517" s="132">
        <f>SUM(H451:H516)</f>
        <v>0</v>
      </c>
    </row>
    <row r="519" spans="2:9" x14ac:dyDescent="0.2">
      <c r="B519" s="102" t="e">
        <f>_Client1</f>
        <v>#REF!</v>
      </c>
      <c r="E519" s="101"/>
      <c r="F519" s="397" t="e">
        <f>"Contract No. "&amp;_ContractNo</f>
        <v>#REF!</v>
      </c>
      <c r="G519" s="397"/>
      <c r="H519" s="397"/>
    </row>
    <row r="520" spans="2:9" x14ac:dyDescent="0.2">
      <c r="B520" s="106" t="e">
        <f>_Client2</f>
        <v>#REF!</v>
      </c>
      <c r="G520" s="104"/>
      <c r="H520" s="104"/>
    </row>
    <row r="521" spans="2:9" s="107" customFormat="1" x14ac:dyDescent="0.2">
      <c r="B521" s="221"/>
      <c r="D521" s="108"/>
      <c r="E521" s="108"/>
      <c r="F521" s="108"/>
      <c r="G521" s="108"/>
      <c r="H521" s="108"/>
    </row>
    <row r="522" spans="2:9" s="111" customFormat="1" x14ac:dyDescent="0.2">
      <c r="B522" s="251" t="str">
        <f ca="1">'P34-5 BoQ'!B522</f>
        <v>SCHEDULE A: ROADWORKS</v>
      </c>
      <c r="C522" s="292"/>
      <c r="D522" s="114"/>
      <c r="E522" s="114"/>
      <c r="F522" s="394" t="str">
        <f>"SECTION "&amp;B527</f>
        <v>SECTION 2.1</v>
      </c>
      <c r="G522" s="394"/>
      <c r="H522" s="395"/>
      <c r="I522" s="342"/>
    </row>
    <row r="523" spans="2:9" s="111" customFormat="1" ht="20.100000000000001" customHeight="1" x14ac:dyDescent="0.2">
      <c r="B523" s="162" t="e">
        <f>_Description</f>
        <v>#REF!</v>
      </c>
      <c r="C523" s="293"/>
      <c r="D523" s="44"/>
      <c r="E523" s="44"/>
      <c r="F523" s="44"/>
      <c r="G523" s="44"/>
      <c r="H523" s="164"/>
      <c r="I523" s="342"/>
    </row>
    <row r="524" spans="2:9" s="107" customFormat="1" ht="8.1" customHeight="1" x14ac:dyDescent="0.2">
      <c r="B524" s="115"/>
      <c r="C524" s="116"/>
      <c r="D524" s="116"/>
      <c r="E524" s="116"/>
      <c r="F524" s="116"/>
      <c r="G524" s="116"/>
      <c r="H524" s="117"/>
      <c r="I524" s="343"/>
    </row>
    <row r="525" spans="2:9" s="10" customFormat="1" ht="20.100000000000001" customHeight="1" x14ac:dyDescent="0.2">
      <c r="B525" s="19" t="s">
        <v>1</v>
      </c>
      <c r="C525" s="19" t="s">
        <v>2</v>
      </c>
      <c r="D525" s="19" t="s">
        <v>3</v>
      </c>
      <c r="E525" s="19" t="s">
        <v>4</v>
      </c>
      <c r="F525" s="119" t="s">
        <v>5</v>
      </c>
      <c r="G525" s="120" t="s">
        <v>6</v>
      </c>
      <c r="H525" s="121" t="s">
        <v>7</v>
      </c>
    </row>
    <row r="526" spans="2:9" s="122" customFormat="1" ht="12" customHeight="1" x14ac:dyDescent="0.2">
      <c r="B526" s="13"/>
      <c r="C526" s="4"/>
      <c r="D526" s="4"/>
      <c r="E526" s="4"/>
      <c r="F526" s="123"/>
      <c r="G526" s="54"/>
      <c r="H526" s="6" t="str">
        <f t="shared" ref="H526:H589" si="35">IF(D526="","",F526*G526)</f>
        <v/>
      </c>
    </row>
    <row r="527" spans="2:9" s="122" customFormat="1" ht="25.5" customHeight="1" x14ac:dyDescent="0.2">
      <c r="B527" s="366">
        <v>2.1</v>
      </c>
      <c r="C527" s="125" t="s">
        <v>265</v>
      </c>
      <c r="D527" s="4"/>
      <c r="E527" s="4"/>
      <c r="F527" s="65"/>
      <c r="G527" s="66"/>
      <c r="H527" s="67" t="str">
        <f t="shared" si="35"/>
        <v/>
      </c>
      <c r="I527" s="221"/>
    </row>
    <row r="528" spans="2:9" s="122" customFormat="1" ht="12" customHeight="1" x14ac:dyDescent="0.2">
      <c r="B528" s="124"/>
      <c r="C528" s="125"/>
      <c r="D528" s="4"/>
      <c r="E528" s="4"/>
      <c r="F528" s="65"/>
      <c r="G528" s="66"/>
      <c r="H528" s="67" t="str">
        <f t="shared" si="35"/>
        <v/>
      </c>
      <c r="I528" s="221"/>
    </row>
    <row r="529" spans="2:9" s="122" customFormat="1" ht="36" customHeight="1" x14ac:dyDescent="0.2">
      <c r="B529" s="63" t="s">
        <v>266</v>
      </c>
      <c r="C529" s="64" t="s">
        <v>267</v>
      </c>
      <c r="D529" s="4"/>
      <c r="E529" s="4"/>
      <c r="F529" s="65"/>
      <c r="G529" s="66"/>
      <c r="H529" s="67"/>
      <c r="I529" s="221"/>
    </row>
    <row r="530" spans="2:9" s="122" customFormat="1" ht="12" customHeight="1" x14ac:dyDescent="0.2">
      <c r="B530" s="63"/>
      <c r="C530" s="64"/>
      <c r="D530" s="4"/>
      <c r="E530" s="4"/>
      <c r="F530" s="65"/>
      <c r="G530" s="66"/>
      <c r="H530" s="67" t="str">
        <f t="shared" si="35"/>
        <v/>
      </c>
      <c r="I530" s="221"/>
    </row>
    <row r="531" spans="2:9" s="122" customFormat="1" ht="29.25" customHeight="1" x14ac:dyDescent="0.2">
      <c r="B531" s="34" t="s">
        <v>268</v>
      </c>
      <c r="C531" s="1" t="s">
        <v>269</v>
      </c>
      <c r="D531" s="4" t="s">
        <v>270</v>
      </c>
      <c r="E531" s="4"/>
      <c r="F531" s="65">
        <v>1</v>
      </c>
      <c r="G531" s="66">
        <v>500000</v>
      </c>
      <c r="H531" s="67">
        <f t="shared" si="35"/>
        <v>500000</v>
      </c>
      <c r="I531" s="221"/>
    </row>
    <row r="532" spans="2:9" s="122" customFormat="1" ht="12" customHeight="1" x14ac:dyDescent="0.2">
      <c r="B532" s="22"/>
      <c r="C532" s="1"/>
      <c r="D532" s="4"/>
      <c r="E532" s="4"/>
      <c r="F532" s="65"/>
      <c r="G532" s="66"/>
      <c r="H532" s="67" t="str">
        <f t="shared" si="35"/>
        <v/>
      </c>
    </row>
    <row r="533" spans="2:9" s="122" customFormat="1" ht="12" customHeight="1" x14ac:dyDescent="0.2">
      <c r="B533" s="34" t="s">
        <v>271</v>
      </c>
      <c r="C533" s="1" t="s">
        <v>272</v>
      </c>
      <c r="D533" s="4" t="s">
        <v>45</v>
      </c>
      <c r="E533" s="4" t="s">
        <v>4</v>
      </c>
      <c r="F533" s="65">
        <f>H531</f>
        <v>500000</v>
      </c>
      <c r="G533" s="377"/>
      <c r="H533" s="67">
        <f t="shared" si="35"/>
        <v>0</v>
      </c>
    </row>
    <row r="534" spans="2:9" s="122" customFormat="1" ht="12" customHeight="1" x14ac:dyDescent="0.2">
      <c r="B534" s="22"/>
      <c r="C534" s="1"/>
      <c r="D534" s="4"/>
      <c r="E534" s="4"/>
      <c r="F534" s="76"/>
      <c r="G534" s="70"/>
      <c r="H534" s="67" t="str">
        <f t="shared" si="35"/>
        <v/>
      </c>
    </row>
    <row r="535" spans="2:9" s="122" customFormat="1" ht="12" customHeight="1" x14ac:dyDescent="0.2">
      <c r="B535" s="22"/>
      <c r="C535" s="1"/>
      <c r="D535" s="4"/>
      <c r="E535" s="4"/>
      <c r="F535" s="76"/>
      <c r="G535" s="70"/>
      <c r="H535" s="67"/>
    </row>
    <row r="536" spans="2:9" s="122" customFormat="1" ht="12" customHeight="1" x14ac:dyDescent="0.2">
      <c r="B536" s="22" t="s">
        <v>273</v>
      </c>
      <c r="C536" s="1" t="s">
        <v>274</v>
      </c>
      <c r="D536" s="4"/>
      <c r="E536" s="4"/>
      <c r="F536" s="76"/>
      <c r="G536" s="70"/>
      <c r="H536" s="67"/>
    </row>
    <row r="537" spans="2:9" s="122" customFormat="1" x14ac:dyDescent="0.2">
      <c r="B537" s="22"/>
      <c r="C537" s="1"/>
      <c r="D537" s="4"/>
      <c r="E537" s="4"/>
      <c r="F537" s="76"/>
      <c r="G537" s="70"/>
      <c r="H537" s="67"/>
    </row>
    <row r="538" spans="2:9" s="122" customFormat="1" ht="12" customHeight="1" x14ac:dyDescent="0.2">
      <c r="B538" s="22" t="s">
        <v>275</v>
      </c>
      <c r="C538" s="1" t="s">
        <v>276</v>
      </c>
      <c r="D538" s="4" t="s">
        <v>270</v>
      </c>
      <c r="E538" s="4" t="s">
        <v>4</v>
      </c>
      <c r="F538" s="76">
        <v>1</v>
      </c>
      <c r="G538" s="70">
        <v>35000</v>
      </c>
      <c r="H538" s="67">
        <f t="shared" ref="H538" si="36">IF(D538="","",F538*G538)</f>
        <v>35000</v>
      </c>
    </row>
    <row r="539" spans="2:9" s="122" customFormat="1" x14ac:dyDescent="0.2">
      <c r="B539" s="22"/>
      <c r="C539" s="1"/>
      <c r="D539" s="4"/>
      <c r="E539" s="4"/>
      <c r="F539" s="76"/>
      <c r="G539" s="70"/>
      <c r="H539" s="67"/>
    </row>
    <row r="540" spans="2:9" s="122" customFormat="1" ht="12" customHeight="1" x14ac:dyDescent="0.2">
      <c r="B540" s="34" t="s">
        <v>277</v>
      </c>
      <c r="C540" s="1" t="s">
        <v>278</v>
      </c>
      <c r="D540" s="4" t="s">
        <v>45</v>
      </c>
      <c r="E540" s="4" t="s">
        <v>4</v>
      </c>
      <c r="F540" s="65">
        <f>H538</f>
        <v>35000</v>
      </c>
      <c r="G540" s="377"/>
      <c r="H540" s="67">
        <f t="shared" ref="H540" si="37">IF(D540="","",F540*G540)</f>
        <v>0</v>
      </c>
    </row>
    <row r="541" spans="2:9" s="122" customFormat="1" x14ac:dyDescent="0.2">
      <c r="B541" s="22"/>
      <c r="C541" s="1"/>
      <c r="D541" s="4"/>
      <c r="E541" s="4"/>
      <c r="F541" s="76"/>
      <c r="G541" s="70"/>
      <c r="H541" s="67"/>
    </row>
    <row r="542" spans="2:9" s="122" customFormat="1" ht="12" customHeight="1" x14ac:dyDescent="0.2">
      <c r="B542" s="34" t="s">
        <v>279</v>
      </c>
      <c r="C542" s="1" t="s">
        <v>280</v>
      </c>
      <c r="D542" s="4" t="s">
        <v>207</v>
      </c>
      <c r="E542" s="4" t="s">
        <v>4</v>
      </c>
      <c r="F542" s="76">
        <v>2500</v>
      </c>
      <c r="G542" s="70"/>
      <c r="H542" s="67">
        <f t="shared" ref="H542" si="38">IF(D542="","",F542*G542)</f>
        <v>0</v>
      </c>
    </row>
    <row r="543" spans="2:9" s="122" customFormat="1" x14ac:dyDescent="0.2">
      <c r="B543" s="22"/>
      <c r="C543" s="1"/>
      <c r="D543" s="4"/>
      <c r="E543" s="4"/>
      <c r="F543" s="76"/>
      <c r="G543" s="70"/>
      <c r="H543" s="67"/>
    </row>
    <row r="544" spans="2:9" s="122" customFormat="1" ht="12" customHeight="1" x14ac:dyDescent="0.2">
      <c r="B544" s="22" t="s">
        <v>281</v>
      </c>
      <c r="C544" s="1" t="s">
        <v>282</v>
      </c>
      <c r="D544" s="4" t="s">
        <v>21</v>
      </c>
      <c r="E544" s="4"/>
      <c r="F544" s="76">
        <v>1</v>
      </c>
      <c r="G544" s="70"/>
      <c r="H544" s="67">
        <f t="shared" ref="H544" si="39">IF(D544="","",F544*G544)</f>
        <v>0</v>
      </c>
    </row>
    <row r="545" spans="2:8" s="122" customFormat="1" ht="12" customHeight="1" x14ac:dyDescent="0.2">
      <c r="B545" s="22"/>
      <c r="C545" s="77"/>
      <c r="D545" s="4"/>
      <c r="E545" s="4"/>
      <c r="F545" s="76"/>
      <c r="G545" s="70"/>
      <c r="H545" s="67"/>
    </row>
    <row r="546" spans="2:8" s="122" customFormat="1" ht="38.25" customHeight="1" x14ac:dyDescent="0.2">
      <c r="B546" s="22"/>
      <c r="C546" s="77"/>
      <c r="D546" s="4"/>
      <c r="E546" s="4"/>
      <c r="F546" s="76"/>
      <c r="G546" s="70"/>
      <c r="H546" s="67"/>
    </row>
    <row r="547" spans="2:8" s="122" customFormat="1" ht="12" customHeight="1" x14ac:dyDescent="0.2">
      <c r="B547" s="22"/>
      <c r="C547" s="77"/>
      <c r="D547" s="4"/>
      <c r="E547" s="4"/>
      <c r="F547" s="76"/>
      <c r="G547" s="70"/>
      <c r="H547" s="67"/>
    </row>
    <row r="548" spans="2:8" s="122" customFormat="1" ht="12" customHeight="1" x14ac:dyDescent="0.2">
      <c r="B548" s="22"/>
      <c r="C548" s="77"/>
      <c r="D548" s="4"/>
      <c r="E548" s="4"/>
      <c r="F548" s="76"/>
      <c r="G548" s="70"/>
      <c r="H548" s="67"/>
    </row>
    <row r="549" spans="2:8" s="122" customFormat="1" x14ac:dyDescent="0.2">
      <c r="B549" s="22"/>
      <c r="C549" s="77"/>
      <c r="D549" s="4"/>
      <c r="E549" s="4"/>
      <c r="F549" s="76"/>
      <c r="G549" s="70"/>
      <c r="H549" s="67"/>
    </row>
    <row r="550" spans="2:8" s="122" customFormat="1" ht="12" customHeight="1" x14ac:dyDescent="0.2">
      <c r="B550" s="22"/>
      <c r="C550" s="77"/>
      <c r="D550" s="4"/>
      <c r="E550" s="4"/>
      <c r="F550" s="76"/>
      <c r="G550" s="70"/>
      <c r="H550" s="67"/>
    </row>
    <row r="551" spans="2:8" s="122" customFormat="1" ht="12" customHeight="1" x14ac:dyDescent="0.2">
      <c r="B551" s="22"/>
      <c r="C551" s="1"/>
      <c r="D551" s="4"/>
      <c r="E551" s="4"/>
      <c r="F551" s="76"/>
      <c r="G551" s="70"/>
      <c r="H551" s="67"/>
    </row>
    <row r="552" spans="2:8" s="122" customFormat="1" ht="12" customHeight="1" x14ac:dyDescent="0.2">
      <c r="B552" s="22"/>
      <c r="C552" s="1"/>
      <c r="D552" s="4"/>
      <c r="E552" s="4"/>
      <c r="F552" s="76"/>
      <c r="G552" s="70"/>
      <c r="H552" s="67"/>
    </row>
    <row r="553" spans="2:8" s="122" customFormat="1" ht="12" customHeight="1" x14ac:dyDescent="0.2">
      <c r="B553" s="22"/>
      <c r="C553" s="1"/>
      <c r="D553" s="4"/>
      <c r="E553" s="4"/>
      <c r="F553" s="76"/>
      <c r="G553" s="70"/>
      <c r="H553" s="67"/>
    </row>
    <row r="554" spans="2:8" s="122" customFormat="1" ht="12" customHeight="1" x14ac:dyDescent="0.2">
      <c r="B554" s="22"/>
      <c r="C554" s="1"/>
      <c r="D554" s="4"/>
      <c r="E554" s="4"/>
      <c r="F554" s="76"/>
      <c r="G554" s="70"/>
      <c r="H554" s="67"/>
    </row>
    <row r="555" spans="2:8" s="122" customFormat="1" ht="12" customHeight="1" x14ac:dyDescent="0.2">
      <c r="B555" s="22"/>
      <c r="C555" s="1"/>
      <c r="D555" s="4"/>
      <c r="E555" s="4"/>
      <c r="F555" s="76"/>
      <c r="G555" s="70"/>
      <c r="H555" s="67"/>
    </row>
    <row r="556" spans="2:8" s="122" customFormat="1" ht="12" customHeight="1" x14ac:dyDescent="0.2">
      <c r="B556" s="22"/>
      <c r="C556" s="1"/>
      <c r="D556" s="4"/>
      <c r="E556" s="4"/>
      <c r="F556" s="76"/>
      <c r="G556" s="70"/>
      <c r="H556" s="67"/>
    </row>
    <row r="557" spans="2:8" s="122" customFormat="1" ht="12" customHeight="1" x14ac:dyDescent="0.2">
      <c r="B557" s="22"/>
      <c r="C557" s="1"/>
      <c r="D557" s="4"/>
      <c r="E557" s="4"/>
      <c r="F557" s="76"/>
      <c r="G557" s="70"/>
      <c r="H557" s="67"/>
    </row>
    <row r="558" spans="2:8" s="122" customFormat="1" ht="12" customHeight="1" x14ac:dyDescent="0.2">
      <c r="B558" s="22"/>
      <c r="C558" s="1"/>
      <c r="D558" s="4"/>
      <c r="E558" s="4"/>
      <c r="F558" s="76"/>
      <c r="G558" s="70"/>
      <c r="H558" s="67"/>
    </row>
    <row r="559" spans="2:8" s="122" customFormat="1" ht="12" customHeight="1" x14ac:dyDescent="0.2">
      <c r="B559" s="22"/>
      <c r="C559" s="1"/>
      <c r="D559" s="4"/>
      <c r="E559" s="4"/>
      <c r="F559" s="76"/>
      <c r="G559" s="70"/>
      <c r="H559" s="67"/>
    </row>
    <row r="560" spans="2:8" s="122" customFormat="1" ht="12" customHeight="1" x14ac:dyDescent="0.2">
      <c r="B560" s="22"/>
      <c r="C560" s="1"/>
      <c r="D560" s="4"/>
      <c r="E560" s="4"/>
      <c r="F560" s="76"/>
      <c r="G560" s="70"/>
      <c r="H560" s="67"/>
    </row>
    <row r="561" spans="2:9" s="122" customFormat="1" ht="12" customHeight="1" x14ac:dyDescent="0.2">
      <c r="B561" s="22"/>
      <c r="C561" s="1"/>
      <c r="D561" s="4"/>
      <c r="E561" s="4"/>
      <c r="F561" s="76"/>
      <c r="G561" s="70"/>
      <c r="H561" s="67"/>
    </row>
    <row r="562" spans="2:9" s="122" customFormat="1" ht="12" customHeight="1" x14ac:dyDescent="0.2">
      <c r="B562" s="22"/>
      <c r="C562" s="1"/>
      <c r="D562" s="4"/>
      <c r="E562" s="4"/>
      <c r="F562" s="76"/>
      <c r="G562" s="70"/>
      <c r="H562" s="67"/>
    </row>
    <row r="563" spans="2:9" s="122" customFormat="1" ht="12" customHeight="1" x14ac:dyDescent="0.2">
      <c r="B563" s="22"/>
      <c r="C563" s="1"/>
      <c r="D563" s="4"/>
      <c r="E563" s="4"/>
      <c r="F563" s="76"/>
      <c r="G563" s="70"/>
      <c r="H563" s="67"/>
    </row>
    <row r="564" spans="2:9" s="122" customFormat="1" ht="12" customHeight="1" x14ac:dyDescent="0.2">
      <c r="B564" s="22"/>
      <c r="C564" s="1"/>
      <c r="D564" s="4"/>
      <c r="E564" s="4"/>
      <c r="F564" s="76"/>
      <c r="G564" s="70"/>
      <c r="H564" s="67"/>
    </row>
    <row r="565" spans="2:9" s="122" customFormat="1" ht="12" customHeight="1" x14ac:dyDescent="0.2">
      <c r="B565" s="22"/>
      <c r="C565" s="1"/>
      <c r="D565" s="4"/>
      <c r="E565" s="4"/>
      <c r="F565" s="76"/>
      <c r="G565" s="70"/>
      <c r="H565" s="67"/>
    </row>
    <row r="566" spans="2:9" s="122" customFormat="1" ht="12" customHeight="1" x14ac:dyDescent="0.2">
      <c r="B566" s="22"/>
      <c r="C566" s="1"/>
      <c r="D566" s="4"/>
      <c r="E566" s="4"/>
      <c r="F566" s="76"/>
      <c r="G566" s="70"/>
      <c r="H566" s="67"/>
    </row>
    <row r="567" spans="2:9" s="122" customFormat="1" ht="12" customHeight="1" x14ac:dyDescent="0.2">
      <c r="B567" s="22"/>
      <c r="C567" s="1"/>
      <c r="D567" s="4"/>
      <c r="E567" s="4"/>
      <c r="F567" s="76"/>
      <c r="G567" s="70"/>
      <c r="H567" s="67"/>
    </row>
    <row r="568" spans="2:9" s="122" customFormat="1" ht="12" customHeight="1" x14ac:dyDescent="0.2">
      <c r="B568" s="22"/>
      <c r="C568" s="1"/>
      <c r="D568" s="4"/>
      <c r="E568" s="4"/>
      <c r="F568" s="76"/>
      <c r="G568" s="70"/>
      <c r="H568" s="67"/>
    </row>
    <row r="569" spans="2:9" s="122" customFormat="1" ht="12" customHeight="1" x14ac:dyDescent="0.2">
      <c r="B569" s="22"/>
      <c r="C569" s="1"/>
      <c r="D569" s="4"/>
      <c r="E569" s="4"/>
      <c r="F569" s="76"/>
      <c r="G569" s="70"/>
      <c r="H569" s="67"/>
    </row>
    <row r="570" spans="2:9" s="122" customFormat="1" x14ac:dyDescent="0.2">
      <c r="B570" s="22"/>
      <c r="C570" s="1"/>
      <c r="D570" s="4"/>
      <c r="E570" s="4"/>
      <c r="F570" s="76"/>
      <c r="G570" s="70"/>
      <c r="H570" s="67"/>
    </row>
    <row r="571" spans="2:9" s="122" customFormat="1" ht="12" customHeight="1" x14ac:dyDescent="0.2">
      <c r="B571" s="22"/>
      <c r="C571" s="1"/>
      <c r="D571" s="4"/>
      <c r="E571" s="4"/>
      <c r="F571" s="76"/>
      <c r="G571" s="70"/>
      <c r="H571" s="67"/>
    </row>
    <row r="572" spans="2:9" s="122" customFormat="1" ht="12" customHeight="1" x14ac:dyDescent="0.2">
      <c r="B572" s="22"/>
      <c r="C572" s="1"/>
      <c r="D572" s="4"/>
      <c r="E572" s="4"/>
      <c r="F572" s="76"/>
      <c r="G572" s="70"/>
      <c r="H572" s="67"/>
    </row>
    <row r="573" spans="2:9" s="122" customFormat="1" ht="12" customHeight="1" x14ac:dyDescent="0.2">
      <c r="B573" s="22"/>
      <c r="C573" s="1"/>
      <c r="D573" s="4"/>
      <c r="E573" s="4"/>
      <c r="F573" s="76"/>
      <c r="G573" s="70"/>
      <c r="H573" s="67"/>
    </row>
    <row r="574" spans="2:9" s="126" customFormat="1" ht="12" customHeight="1" x14ac:dyDescent="0.2">
      <c r="B574" s="34"/>
      <c r="C574" s="8"/>
      <c r="D574" s="4"/>
      <c r="E574" s="4"/>
      <c r="F574" s="65"/>
      <c r="G574" s="274"/>
      <c r="H574" s="67"/>
    </row>
    <row r="575" spans="2:9" s="122" customFormat="1" ht="12" customHeight="1" x14ac:dyDescent="0.2">
      <c r="B575" s="63"/>
      <c r="C575" s="64"/>
      <c r="D575" s="4"/>
      <c r="E575" s="4"/>
      <c r="F575" s="65"/>
      <c r="G575" s="66"/>
      <c r="H575" s="67"/>
      <c r="I575" s="221"/>
    </row>
    <row r="576" spans="2:9" s="122" customFormat="1" x14ac:dyDescent="0.2">
      <c r="B576" s="68"/>
      <c r="C576" s="1"/>
      <c r="D576" s="4"/>
      <c r="E576" s="4"/>
      <c r="F576" s="65"/>
      <c r="G576" s="70"/>
      <c r="H576" s="67"/>
    </row>
    <row r="577" spans="2:9" s="122" customFormat="1" ht="12" customHeight="1" x14ac:dyDescent="0.2">
      <c r="B577" s="22"/>
      <c r="C577" s="1"/>
      <c r="D577" s="4"/>
      <c r="E577" s="4"/>
      <c r="F577" s="76"/>
      <c r="G577" s="70"/>
      <c r="H577" s="67"/>
    </row>
    <row r="578" spans="2:9" s="122" customFormat="1" ht="12" customHeight="1" x14ac:dyDescent="0.2">
      <c r="B578" s="22"/>
      <c r="C578" s="1"/>
      <c r="D578" s="4"/>
      <c r="E578" s="4"/>
      <c r="F578" s="76"/>
      <c r="G578" s="70"/>
      <c r="H578" s="67"/>
    </row>
    <row r="579" spans="2:9" s="122" customFormat="1" x14ac:dyDescent="0.2">
      <c r="B579" s="22"/>
      <c r="C579" s="1"/>
      <c r="D579" s="4"/>
      <c r="E579" s="4"/>
      <c r="F579" s="76"/>
      <c r="G579" s="336"/>
      <c r="H579" s="67"/>
    </row>
    <row r="580" spans="2:9" s="122" customFormat="1" x14ac:dyDescent="0.2">
      <c r="B580" s="22"/>
      <c r="C580" s="1"/>
      <c r="D580" s="4"/>
      <c r="E580" s="4"/>
      <c r="F580" s="76"/>
      <c r="G580" s="70"/>
      <c r="H580" s="67"/>
    </row>
    <row r="581" spans="2:9" s="122" customFormat="1" x14ac:dyDescent="0.2">
      <c r="B581" s="22"/>
      <c r="C581" s="1"/>
      <c r="D581" s="4"/>
      <c r="E581" s="4"/>
      <c r="F581" s="76"/>
      <c r="G581" s="70"/>
      <c r="H581" s="67"/>
    </row>
    <row r="582" spans="2:9" s="122" customFormat="1" x14ac:dyDescent="0.2">
      <c r="B582" s="22"/>
      <c r="C582" s="1"/>
      <c r="D582" s="4"/>
      <c r="E582" s="4"/>
      <c r="F582" s="76"/>
      <c r="G582" s="70"/>
      <c r="H582" s="67" t="str">
        <f t="shared" si="35"/>
        <v/>
      </c>
    </row>
    <row r="583" spans="2:9" s="122" customFormat="1" ht="12" customHeight="1" x14ac:dyDescent="0.2">
      <c r="B583" s="63"/>
      <c r="C583" s="64"/>
      <c r="D583" s="4"/>
      <c r="E583" s="4"/>
      <c r="F583" s="65"/>
      <c r="G583" s="66"/>
      <c r="H583" s="67"/>
      <c r="I583" s="221"/>
    </row>
    <row r="584" spans="2:9" s="122" customFormat="1" ht="12" customHeight="1" x14ac:dyDescent="0.2">
      <c r="B584" s="63"/>
      <c r="C584" s="64"/>
      <c r="D584" s="4"/>
      <c r="E584" s="4"/>
      <c r="F584" s="65"/>
      <c r="G584" s="66"/>
      <c r="H584" s="67"/>
      <c r="I584" s="221"/>
    </row>
    <row r="585" spans="2:9" s="122" customFormat="1" ht="12" customHeight="1" x14ac:dyDescent="0.2">
      <c r="B585" s="63"/>
      <c r="C585" s="64"/>
      <c r="D585" s="4"/>
      <c r="E585" s="4"/>
      <c r="F585" s="65"/>
      <c r="G585" s="66"/>
      <c r="H585" s="67"/>
      <c r="I585" s="221"/>
    </row>
    <row r="586" spans="2:9" s="122" customFormat="1" x14ac:dyDescent="0.2">
      <c r="B586" s="22"/>
      <c r="C586" s="77"/>
      <c r="D586" s="4"/>
      <c r="E586" s="4"/>
      <c r="F586" s="76"/>
      <c r="G586" s="70"/>
      <c r="H586" s="67"/>
    </row>
    <row r="587" spans="2:9" s="122" customFormat="1" ht="12" customHeight="1" x14ac:dyDescent="0.2">
      <c r="B587" s="22"/>
      <c r="C587" s="1"/>
      <c r="D587" s="4"/>
      <c r="E587" s="4"/>
      <c r="F587" s="76"/>
      <c r="G587" s="70"/>
      <c r="H587" s="67"/>
    </row>
    <row r="588" spans="2:9" s="122" customFormat="1" x14ac:dyDescent="0.2">
      <c r="B588" s="22"/>
      <c r="C588" s="77"/>
      <c r="D588" s="4"/>
      <c r="E588" s="4"/>
      <c r="F588" s="65"/>
      <c r="G588" s="11"/>
      <c r="H588" s="67"/>
    </row>
    <row r="589" spans="2:9" s="126" customFormat="1" x14ac:dyDescent="0.2">
      <c r="B589" s="127"/>
      <c r="C589" s="1"/>
      <c r="D589" s="99"/>
      <c r="E589" s="99"/>
      <c r="F589" s="128"/>
      <c r="G589" s="98"/>
      <c r="H589" s="67" t="str">
        <f t="shared" si="35"/>
        <v/>
      </c>
    </row>
    <row r="590" spans="2:9" s="44" customFormat="1" ht="24.75" customHeight="1" x14ac:dyDescent="0.2">
      <c r="B590" s="392">
        <f>B527</f>
        <v>2.1</v>
      </c>
      <c r="C590" s="158" t="str">
        <f>C527</f>
        <v>GENERAL REQUIREMENTS AND TRENCHING FOR SERVICES</v>
      </c>
      <c r="D590" s="129"/>
      <c r="E590" s="129"/>
      <c r="F590" s="130"/>
      <c r="G590" s="131"/>
      <c r="H590" s="132">
        <f>SUM(H526:H589)</f>
        <v>535000</v>
      </c>
    </row>
    <row r="592" spans="2:9" x14ac:dyDescent="0.2">
      <c r="B592" s="294"/>
      <c r="C592" s="101"/>
      <c r="G592" s="277"/>
      <c r="H592" s="101"/>
      <c r="I592" s="101"/>
    </row>
    <row r="593" spans="2:9" x14ac:dyDescent="0.2">
      <c r="B593" s="251" t="str">
        <f ca="1">'P34-5 BoQ'!B593</f>
        <v>SCHEDULE A: ROADWORKS</v>
      </c>
      <c r="C593" s="134"/>
      <c r="D593" s="295"/>
      <c r="E593" s="295"/>
      <c r="F593" s="394" t="str">
        <f>"SECTION "&amp;B597</f>
        <v>SECTION C3.1</v>
      </c>
      <c r="G593" s="394"/>
      <c r="H593" s="395"/>
      <c r="I593" s="337"/>
    </row>
    <row r="594" spans="2:9" s="256" customFormat="1" ht="8.1" customHeight="1" x14ac:dyDescent="0.2">
      <c r="B594" s="296"/>
      <c r="C594" s="74"/>
      <c r="D594" s="265"/>
      <c r="E594" s="265"/>
      <c r="F594" s="265"/>
      <c r="G594" s="297"/>
      <c r="H594" s="298"/>
      <c r="I594" s="338"/>
    </row>
    <row r="595" spans="2:9" s="104" customFormat="1" ht="20.100000000000001" customHeight="1" x14ac:dyDescent="0.2">
      <c r="B595" s="166" t="s">
        <v>9</v>
      </c>
      <c r="C595" s="205" t="s">
        <v>2</v>
      </c>
      <c r="D595" s="166" t="s">
        <v>3</v>
      </c>
      <c r="E595" s="166" t="s">
        <v>4</v>
      </c>
      <c r="F595" s="167" t="s">
        <v>5</v>
      </c>
      <c r="G595" s="218" t="s">
        <v>6</v>
      </c>
      <c r="H595" s="168" t="s">
        <v>7</v>
      </c>
    </row>
    <row r="596" spans="2:9" s="256" customFormat="1" x14ac:dyDescent="0.2">
      <c r="B596" s="282"/>
      <c r="C596" s="283"/>
      <c r="D596" s="284"/>
      <c r="E596" s="284"/>
      <c r="F596" s="285"/>
      <c r="G596" s="333"/>
      <c r="H596" s="304" t="str">
        <f t="shared" ref="H596:H666" si="40">IF(D596="","",F596*G596)</f>
        <v/>
      </c>
    </row>
    <row r="597" spans="2:9" s="256" customFormat="1" ht="18.75" customHeight="1" x14ac:dyDescent="0.2">
      <c r="B597" s="278" t="s">
        <v>283</v>
      </c>
      <c r="C597" s="286" t="s">
        <v>284</v>
      </c>
      <c r="D597" s="58"/>
      <c r="E597" s="58"/>
      <c r="F597" s="279"/>
      <c r="G597" s="333"/>
      <c r="H597" s="304" t="str">
        <f t="shared" si="40"/>
        <v/>
      </c>
    </row>
    <row r="598" spans="2:9" s="256" customFormat="1" ht="18.75" customHeight="1" x14ac:dyDescent="0.2">
      <c r="B598" s="278" t="s">
        <v>285</v>
      </c>
      <c r="C598" s="286" t="s">
        <v>286</v>
      </c>
      <c r="D598" s="58"/>
      <c r="E598" s="58"/>
      <c r="F598" s="279"/>
      <c r="G598" s="333"/>
      <c r="H598" s="304" t="str">
        <f t="shared" si="40"/>
        <v/>
      </c>
    </row>
    <row r="599" spans="2:9" s="256" customFormat="1" ht="26.25" customHeight="1" x14ac:dyDescent="0.2">
      <c r="B599" s="278" t="s">
        <v>287</v>
      </c>
      <c r="C599" s="287" t="s">
        <v>288</v>
      </c>
      <c r="D599" s="58"/>
      <c r="E599" s="58"/>
      <c r="F599" s="279"/>
      <c r="G599" s="333"/>
      <c r="H599" s="304" t="str">
        <f t="shared" si="40"/>
        <v/>
      </c>
    </row>
    <row r="600" spans="2:9" s="256" customFormat="1" ht="18.75" customHeight="1" x14ac:dyDescent="0.2">
      <c r="B600" s="278"/>
      <c r="C600" s="287"/>
      <c r="D600" s="58"/>
      <c r="E600" s="58"/>
      <c r="F600" s="279"/>
      <c r="G600" s="333"/>
      <c r="H600" s="304"/>
    </row>
    <row r="601" spans="2:9" s="256" customFormat="1" ht="18.75" customHeight="1" x14ac:dyDescent="0.2">
      <c r="B601" s="278"/>
      <c r="C601" s="287" t="s">
        <v>289</v>
      </c>
      <c r="D601" s="58" t="s">
        <v>37</v>
      </c>
      <c r="E601" s="58"/>
      <c r="F601" s="279">
        <v>4110</v>
      </c>
      <c r="G601" s="333"/>
      <c r="H601" s="304">
        <f t="shared" ref="H601" si="41">IF(D601="","",F601*G601)</f>
        <v>0</v>
      </c>
    </row>
    <row r="602" spans="2:9" s="256" customFormat="1" ht="18.75" customHeight="1" x14ac:dyDescent="0.2">
      <c r="B602" s="278"/>
      <c r="C602" s="287"/>
      <c r="D602" s="58"/>
      <c r="E602" s="58"/>
      <c r="F602" s="279"/>
      <c r="G602" s="333"/>
      <c r="H602" s="304"/>
    </row>
    <row r="603" spans="2:9" s="256" customFormat="1" ht="24.75" customHeight="1" x14ac:dyDescent="0.2">
      <c r="B603" s="278"/>
      <c r="C603" s="287"/>
      <c r="D603" s="58"/>
      <c r="E603" s="58"/>
      <c r="F603" s="279"/>
      <c r="G603" s="333"/>
      <c r="H603" s="304" t="str">
        <f>IF(D603="","",F603*G603)</f>
        <v/>
      </c>
    </row>
    <row r="604" spans="2:9" s="256" customFormat="1" x14ac:dyDescent="0.2">
      <c r="B604" s="248"/>
      <c r="C604" s="287"/>
      <c r="D604" s="58"/>
      <c r="E604" s="58"/>
      <c r="F604" s="288"/>
      <c r="G604" s="333"/>
      <c r="H604" s="304" t="str">
        <f t="shared" si="40"/>
        <v/>
      </c>
    </row>
    <row r="605" spans="2:9" s="256" customFormat="1" x14ac:dyDescent="0.2">
      <c r="B605" s="248"/>
      <c r="C605" s="287"/>
      <c r="D605" s="58"/>
      <c r="E605" s="58"/>
      <c r="F605" s="279"/>
      <c r="G605" s="333"/>
      <c r="H605" s="304"/>
    </row>
    <row r="606" spans="2:9" s="256" customFormat="1" x14ac:dyDescent="0.2">
      <c r="B606" s="248"/>
      <c r="C606" s="287"/>
      <c r="D606" s="58"/>
      <c r="E606" s="58"/>
      <c r="F606" s="279"/>
      <c r="G606" s="333"/>
      <c r="H606" s="304"/>
    </row>
    <row r="607" spans="2:9" s="256" customFormat="1" x14ac:dyDescent="0.2">
      <c r="B607" s="248"/>
      <c r="C607" s="287"/>
      <c r="D607" s="58"/>
      <c r="E607" s="58"/>
      <c r="F607" s="279"/>
      <c r="G607" s="333"/>
      <c r="H607" s="304"/>
    </row>
    <row r="608" spans="2:9" s="256" customFormat="1" x14ac:dyDescent="0.2">
      <c r="B608" s="248"/>
      <c r="C608" s="287"/>
      <c r="D608" s="58"/>
      <c r="E608" s="58"/>
      <c r="F608" s="279"/>
      <c r="G608" s="333"/>
      <c r="H608" s="304"/>
    </row>
    <row r="609" spans="2:8" s="256" customFormat="1" x14ac:dyDescent="0.2">
      <c r="B609" s="248"/>
      <c r="C609" s="287"/>
      <c r="D609" s="58"/>
      <c r="E609" s="58"/>
      <c r="F609" s="279"/>
      <c r="G609" s="333"/>
      <c r="H609" s="304"/>
    </row>
    <row r="610" spans="2:8" s="256" customFormat="1" x14ac:dyDescent="0.2">
      <c r="B610" s="248"/>
      <c r="C610" s="287"/>
      <c r="D610" s="58"/>
      <c r="E610" s="58"/>
      <c r="F610" s="279"/>
      <c r="G610" s="333"/>
      <c r="H610" s="304"/>
    </row>
    <row r="611" spans="2:8" s="256" customFormat="1" x14ac:dyDescent="0.2">
      <c r="B611" s="248"/>
      <c r="C611" s="287"/>
      <c r="D611" s="58"/>
      <c r="E611" s="58"/>
      <c r="F611" s="288"/>
      <c r="G611" s="333"/>
      <c r="H611" s="304"/>
    </row>
    <row r="612" spans="2:8" s="256" customFormat="1" x14ac:dyDescent="0.2">
      <c r="B612" s="248"/>
      <c r="C612" s="299"/>
      <c r="D612" s="58"/>
      <c r="E612" s="58"/>
      <c r="F612" s="300"/>
      <c r="G612" s="333"/>
      <c r="H612" s="304"/>
    </row>
    <row r="613" spans="2:8" s="256" customFormat="1" x14ac:dyDescent="0.2">
      <c r="B613" s="248"/>
      <c r="C613" s="287"/>
      <c r="D613" s="58"/>
      <c r="E613" s="58"/>
      <c r="F613" s="288"/>
      <c r="G613" s="333"/>
      <c r="H613" s="304"/>
    </row>
    <row r="614" spans="2:8" s="256" customFormat="1" x14ac:dyDescent="0.2">
      <c r="B614" s="248"/>
      <c r="C614" s="287"/>
      <c r="D614" s="58"/>
      <c r="E614" s="58"/>
      <c r="F614" s="288"/>
      <c r="G614" s="333"/>
      <c r="H614" s="304"/>
    </row>
    <row r="615" spans="2:8" s="256" customFormat="1" x14ac:dyDescent="0.2">
      <c r="B615" s="248"/>
      <c r="C615" s="287"/>
      <c r="D615" s="58"/>
      <c r="E615" s="58"/>
      <c r="F615" s="288"/>
      <c r="G615" s="333"/>
      <c r="H615" s="304"/>
    </row>
    <row r="616" spans="2:8" s="256" customFormat="1" x14ac:dyDescent="0.2">
      <c r="B616" s="248"/>
      <c r="C616" s="287"/>
      <c r="D616" s="58"/>
      <c r="E616" s="58"/>
      <c r="F616" s="288"/>
      <c r="G616" s="333"/>
      <c r="H616" s="304"/>
    </row>
    <row r="617" spans="2:8" s="256" customFormat="1" x14ac:dyDescent="0.2">
      <c r="B617" s="248"/>
      <c r="C617" s="287"/>
      <c r="D617" s="58"/>
      <c r="E617" s="58"/>
      <c r="F617" s="288"/>
      <c r="G617" s="333"/>
      <c r="H617" s="304"/>
    </row>
    <row r="618" spans="2:8" s="256" customFormat="1" x14ac:dyDescent="0.2">
      <c r="B618" s="248"/>
      <c r="C618" s="287"/>
      <c r="D618" s="58"/>
      <c r="E618" s="58"/>
      <c r="F618" s="288"/>
      <c r="G618" s="333"/>
      <c r="H618" s="304"/>
    </row>
    <row r="619" spans="2:8" s="256" customFormat="1" x14ac:dyDescent="0.2">
      <c r="B619" s="248"/>
      <c r="C619" s="287"/>
      <c r="D619" s="58"/>
      <c r="E619" s="58"/>
      <c r="F619" s="288"/>
      <c r="G619" s="333"/>
      <c r="H619" s="304"/>
    </row>
    <row r="620" spans="2:8" s="256" customFormat="1" x14ac:dyDescent="0.2">
      <c r="B620" s="248"/>
      <c r="C620" s="287"/>
      <c r="D620" s="58"/>
      <c r="E620" s="58"/>
      <c r="F620" s="288"/>
      <c r="G620" s="333"/>
      <c r="H620" s="304"/>
    </row>
    <row r="621" spans="2:8" s="256" customFormat="1" x14ac:dyDescent="0.2">
      <c r="B621" s="248"/>
      <c r="C621" s="287"/>
      <c r="D621" s="58"/>
      <c r="E621" s="58"/>
      <c r="F621" s="288"/>
      <c r="G621" s="333"/>
      <c r="H621" s="304"/>
    </row>
    <row r="622" spans="2:8" s="256" customFormat="1" x14ac:dyDescent="0.2">
      <c r="B622" s="248"/>
      <c r="C622" s="287"/>
      <c r="D622" s="58"/>
      <c r="E622" s="58"/>
      <c r="F622" s="288"/>
      <c r="G622" s="333"/>
      <c r="H622" s="304"/>
    </row>
    <row r="623" spans="2:8" s="256" customFormat="1" x14ac:dyDescent="0.2">
      <c r="B623" s="248"/>
      <c r="C623" s="287"/>
      <c r="D623" s="58"/>
      <c r="E623" s="58"/>
      <c r="F623" s="288"/>
      <c r="G623" s="333"/>
      <c r="H623" s="304"/>
    </row>
    <row r="624" spans="2:8" s="256" customFormat="1" x14ac:dyDescent="0.2">
      <c r="B624" s="248"/>
      <c r="C624" s="287"/>
      <c r="D624" s="58"/>
      <c r="E624" s="58"/>
      <c r="F624" s="288"/>
      <c r="G624" s="333"/>
      <c r="H624" s="304"/>
    </row>
    <row r="625" spans="2:8" s="256" customFormat="1" x14ac:dyDescent="0.2">
      <c r="B625" s="248"/>
      <c r="C625" s="287"/>
      <c r="D625" s="58"/>
      <c r="E625" s="58"/>
      <c r="F625" s="288"/>
      <c r="G625" s="333"/>
      <c r="H625" s="304"/>
    </row>
    <row r="626" spans="2:8" s="256" customFormat="1" x14ac:dyDescent="0.2">
      <c r="B626" s="248"/>
      <c r="C626" s="287"/>
      <c r="D626" s="58"/>
      <c r="E626" s="58"/>
      <c r="F626" s="288"/>
      <c r="G626" s="333"/>
      <c r="H626" s="304"/>
    </row>
    <row r="627" spans="2:8" s="256" customFormat="1" x14ac:dyDescent="0.2">
      <c r="B627" s="248"/>
      <c r="C627" s="287"/>
      <c r="D627" s="58"/>
      <c r="E627" s="58"/>
      <c r="F627" s="288"/>
      <c r="G627" s="333"/>
      <c r="H627" s="304"/>
    </row>
    <row r="628" spans="2:8" s="256" customFormat="1" x14ac:dyDescent="0.2">
      <c r="B628" s="248"/>
      <c r="C628" s="287"/>
      <c r="D628" s="58"/>
      <c r="E628" s="58"/>
      <c r="F628" s="288"/>
      <c r="G628" s="333"/>
      <c r="H628" s="304"/>
    </row>
    <row r="629" spans="2:8" s="256" customFormat="1" x14ac:dyDescent="0.2">
      <c r="B629" s="248"/>
      <c r="C629" s="287"/>
      <c r="D629" s="58"/>
      <c r="E629" s="58"/>
      <c r="F629" s="288"/>
      <c r="G629" s="333"/>
      <c r="H629" s="304"/>
    </row>
    <row r="630" spans="2:8" s="256" customFormat="1" x14ac:dyDescent="0.2">
      <c r="B630" s="248"/>
      <c r="C630" s="287"/>
      <c r="D630" s="58"/>
      <c r="E630" s="58"/>
      <c r="F630" s="288"/>
      <c r="G630" s="333"/>
      <c r="H630" s="304"/>
    </row>
    <row r="631" spans="2:8" s="256" customFormat="1" x14ac:dyDescent="0.2">
      <c r="B631" s="248"/>
      <c r="C631" s="287"/>
      <c r="D631" s="58"/>
      <c r="E631" s="58"/>
      <c r="F631" s="288"/>
      <c r="G631" s="333"/>
      <c r="H631" s="304"/>
    </row>
    <row r="632" spans="2:8" s="256" customFormat="1" x14ac:dyDescent="0.2">
      <c r="B632" s="248"/>
      <c r="C632" s="287"/>
      <c r="D632" s="58"/>
      <c r="E632" s="58"/>
      <c r="F632" s="288"/>
      <c r="G632" s="333"/>
      <c r="H632" s="304"/>
    </row>
    <row r="633" spans="2:8" s="256" customFormat="1" x14ac:dyDescent="0.2">
      <c r="B633" s="248"/>
      <c r="C633" s="287"/>
      <c r="D633" s="58"/>
      <c r="E633" s="58"/>
      <c r="F633" s="288"/>
      <c r="G633" s="333"/>
      <c r="H633" s="304"/>
    </row>
    <row r="634" spans="2:8" s="256" customFormat="1" x14ac:dyDescent="0.2">
      <c r="B634" s="248"/>
      <c r="C634" s="287"/>
      <c r="D634" s="58"/>
      <c r="E634" s="58"/>
      <c r="F634" s="288"/>
      <c r="G634" s="333"/>
      <c r="H634" s="304"/>
    </row>
    <row r="635" spans="2:8" s="256" customFormat="1" x14ac:dyDescent="0.2">
      <c r="B635" s="248"/>
      <c r="C635" s="287"/>
      <c r="D635" s="58"/>
      <c r="E635" s="58"/>
      <c r="F635" s="288"/>
      <c r="G635" s="333"/>
      <c r="H635" s="304"/>
    </row>
    <row r="636" spans="2:8" s="256" customFormat="1" x14ac:dyDescent="0.2">
      <c r="B636" s="248"/>
      <c r="C636" s="287"/>
      <c r="D636" s="58"/>
      <c r="E636" s="58"/>
      <c r="F636" s="288"/>
      <c r="G636" s="333"/>
      <c r="H636" s="304"/>
    </row>
    <row r="637" spans="2:8" s="256" customFormat="1" x14ac:dyDescent="0.2">
      <c r="B637" s="248"/>
      <c r="C637" s="287"/>
      <c r="D637" s="58"/>
      <c r="E637" s="58"/>
      <c r="F637" s="288"/>
      <c r="G637" s="333"/>
      <c r="H637" s="304"/>
    </row>
    <row r="638" spans="2:8" s="256" customFormat="1" x14ac:dyDescent="0.2">
      <c r="B638" s="248"/>
      <c r="C638" s="287"/>
      <c r="D638" s="58"/>
      <c r="E638" s="58"/>
      <c r="F638" s="288"/>
      <c r="G638" s="333"/>
      <c r="H638" s="304"/>
    </row>
    <row r="639" spans="2:8" s="256" customFormat="1" x14ac:dyDescent="0.2">
      <c r="B639" s="248"/>
      <c r="C639" s="287"/>
      <c r="D639" s="58"/>
      <c r="E639" s="58"/>
      <c r="F639" s="288"/>
      <c r="G639" s="333"/>
      <c r="H639" s="304"/>
    </row>
    <row r="640" spans="2:8" s="256" customFormat="1" x14ac:dyDescent="0.2">
      <c r="B640" s="248"/>
      <c r="C640" s="287"/>
      <c r="D640" s="58"/>
      <c r="E640" s="58"/>
      <c r="F640" s="288"/>
      <c r="G640" s="333"/>
      <c r="H640" s="304"/>
    </row>
    <row r="641" spans="2:8" s="256" customFormat="1" x14ac:dyDescent="0.2">
      <c r="B641" s="248"/>
      <c r="C641" s="287"/>
      <c r="D641" s="58"/>
      <c r="E641" s="58"/>
      <c r="F641" s="288"/>
      <c r="G641" s="333"/>
      <c r="H641" s="304"/>
    </row>
    <row r="642" spans="2:8" s="256" customFormat="1" x14ac:dyDescent="0.2">
      <c r="B642" s="248"/>
      <c r="C642" s="287"/>
      <c r="D642" s="58"/>
      <c r="E642" s="58"/>
      <c r="F642" s="288"/>
      <c r="G642" s="333"/>
      <c r="H642" s="304"/>
    </row>
    <row r="643" spans="2:8" s="256" customFormat="1" x14ac:dyDescent="0.2">
      <c r="B643" s="248"/>
      <c r="C643" s="287"/>
      <c r="D643" s="58"/>
      <c r="E643" s="58"/>
      <c r="F643" s="288"/>
      <c r="G643" s="333"/>
      <c r="H643" s="304"/>
    </row>
    <row r="644" spans="2:8" s="256" customFormat="1" x14ac:dyDescent="0.2">
      <c r="B644" s="248"/>
      <c r="C644" s="287"/>
      <c r="D644" s="58"/>
      <c r="E644" s="58"/>
      <c r="F644" s="288"/>
      <c r="G644" s="333"/>
      <c r="H644" s="304"/>
    </row>
    <row r="645" spans="2:8" s="256" customFormat="1" x14ac:dyDescent="0.2">
      <c r="B645" s="248"/>
      <c r="C645" s="287"/>
      <c r="D645" s="58"/>
      <c r="E645" s="58"/>
      <c r="F645" s="288"/>
      <c r="G645" s="333"/>
      <c r="H645" s="304"/>
    </row>
    <row r="646" spans="2:8" s="256" customFormat="1" x14ac:dyDescent="0.2">
      <c r="B646" s="248"/>
      <c r="C646" s="287"/>
      <c r="D646" s="58"/>
      <c r="E646" s="58"/>
      <c r="F646" s="288"/>
      <c r="G646" s="333"/>
      <c r="H646" s="304"/>
    </row>
    <row r="647" spans="2:8" s="256" customFormat="1" x14ac:dyDescent="0.2">
      <c r="B647" s="248"/>
      <c r="C647" s="287"/>
      <c r="D647" s="58"/>
      <c r="E647" s="58"/>
      <c r="F647" s="288"/>
      <c r="G647" s="333"/>
      <c r="H647" s="304"/>
    </row>
    <row r="648" spans="2:8" s="256" customFormat="1" x14ac:dyDescent="0.2">
      <c r="B648" s="248"/>
      <c r="C648" s="287"/>
      <c r="D648" s="58"/>
      <c r="E648" s="58"/>
      <c r="F648" s="288"/>
      <c r="G648" s="333"/>
      <c r="H648" s="304"/>
    </row>
    <row r="649" spans="2:8" s="256" customFormat="1" x14ac:dyDescent="0.2">
      <c r="B649" s="248"/>
      <c r="C649" s="287"/>
      <c r="D649" s="58"/>
      <c r="E649" s="58"/>
      <c r="F649" s="288"/>
      <c r="G649" s="333"/>
      <c r="H649" s="304"/>
    </row>
    <row r="650" spans="2:8" s="256" customFormat="1" x14ac:dyDescent="0.2">
      <c r="B650" s="248"/>
      <c r="C650" s="287"/>
      <c r="D650" s="58"/>
      <c r="E650" s="58"/>
      <c r="F650" s="288"/>
      <c r="G650" s="333"/>
      <c r="H650" s="304"/>
    </row>
    <row r="651" spans="2:8" s="256" customFormat="1" x14ac:dyDescent="0.2">
      <c r="B651" s="248"/>
      <c r="C651" s="287"/>
      <c r="D651" s="58"/>
      <c r="E651" s="58"/>
      <c r="F651" s="288"/>
      <c r="G651" s="333"/>
      <c r="H651" s="304"/>
    </row>
    <row r="652" spans="2:8" s="256" customFormat="1" x14ac:dyDescent="0.2">
      <c r="B652" s="248"/>
      <c r="C652" s="287"/>
      <c r="D652" s="58"/>
      <c r="E652" s="58"/>
      <c r="F652" s="279"/>
      <c r="G652" s="333"/>
      <c r="H652" s="304"/>
    </row>
    <row r="653" spans="2:8" s="256" customFormat="1" x14ac:dyDescent="0.2">
      <c r="B653" s="248"/>
      <c r="C653" s="287"/>
      <c r="D653" s="58"/>
      <c r="E653" s="58"/>
      <c r="F653" s="288"/>
      <c r="G653" s="333"/>
      <c r="H653" s="304"/>
    </row>
    <row r="654" spans="2:8" s="256" customFormat="1" ht="6.75" customHeight="1" x14ac:dyDescent="0.2">
      <c r="B654" s="248"/>
      <c r="C654" s="287"/>
      <c r="D654" s="58"/>
      <c r="E654" s="58"/>
      <c r="F654" s="288"/>
      <c r="G654" s="333"/>
      <c r="H654" s="304"/>
    </row>
    <row r="655" spans="2:8" s="256" customFormat="1" x14ac:dyDescent="0.2">
      <c r="B655" s="248"/>
      <c r="C655" s="287"/>
      <c r="D655" s="58"/>
      <c r="E655" s="58"/>
      <c r="F655" s="288"/>
      <c r="G655" s="333"/>
      <c r="H655" s="304"/>
    </row>
    <row r="656" spans="2:8" s="256" customFormat="1" x14ac:dyDescent="0.2">
      <c r="B656" s="248"/>
      <c r="C656" s="287"/>
      <c r="D656" s="58"/>
      <c r="E656" s="58"/>
      <c r="F656" s="279"/>
      <c r="G656" s="333"/>
      <c r="H656" s="304"/>
    </row>
    <row r="657" spans="2:9" s="256" customFormat="1" x14ac:dyDescent="0.2">
      <c r="B657" s="301"/>
      <c r="C657" s="287"/>
      <c r="D657" s="58"/>
      <c r="E657" s="58"/>
      <c r="F657" s="279"/>
      <c r="G657" s="333"/>
      <c r="H657" s="304"/>
    </row>
    <row r="658" spans="2:9" s="256" customFormat="1" ht="6" customHeight="1" x14ac:dyDescent="0.2">
      <c r="B658" s="248"/>
      <c r="C658" s="287"/>
      <c r="D658" s="58"/>
      <c r="E658" s="58"/>
      <c r="F658" s="279"/>
      <c r="G658" s="333"/>
      <c r="H658" s="304"/>
    </row>
    <row r="659" spans="2:9" s="256" customFormat="1" x14ac:dyDescent="0.2">
      <c r="B659" s="248"/>
      <c r="C659" s="287"/>
      <c r="D659" s="58"/>
      <c r="E659" s="58"/>
      <c r="F659" s="279"/>
      <c r="G659" s="333"/>
      <c r="H659" s="304"/>
    </row>
    <row r="660" spans="2:9" s="256" customFormat="1" x14ac:dyDescent="0.2">
      <c r="B660" s="1"/>
      <c r="C660" s="289"/>
      <c r="D660" s="58"/>
      <c r="E660" s="58"/>
      <c r="F660" s="279"/>
      <c r="G660" s="98"/>
      <c r="H660" s="88"/>
    </row>
    <row r="661" spans="2:9" s="256" customFormat="1" x14ac:dyDescent="0.2">
      <c r="B661" s="1"/>
      <c r="C661" s="289"/>
      <c r="D661" s="58"/>
      <c r="E661" s="58"/>
      <c r="F661" s="279"/>
      <c r="G661" s="98"/>
      <c r="H661" s="88"/>
    </row>
    <row r="662" spans="2:9" s="256" customFormat="1" x14ac:dyDescent="0.2">
      <c r="B662" s="1"/>
      <c r="C662" s="289"/>
      <c r="D662" s="58"/>
      <c r="E662" s="58"/>
      <c r="F662" s="279"/>
      <c r="G662" s="98"/>
      <c r="H662" s="88"/>
    </row>
    <row r="663" spans="2:9" s="256" customFormat="1" x14ac:dyDescent="0.2">
      <c r="B663" s="1"/>
      <c r="C663" s="289"/>
      <c r="D663" s="58"/>
      <c r="E663" s="58"/>
      <c r="F663" s="279"/>
      <c r="G663" s="98"/>
      <c r="H663" s="88"/>
    </row>
    <row r="664" spans="2:9" s="256" customFormat="1" x14ac:dyDescent="0.2">
      <c r="B664" s="1"/>
      <c r="C664" s="289"/>
      <c r="D664" s="58"/>
      <c r="E664" s="58"/>
      <c r="F664" s="279"/>
      <c r="G664" s="98"/>
      <c r="H664" s="88"/>
    </row>
    <row r="665" spans="2:9" s="256" customFormat="1" x14ac:dyDescent="0.2">
      <c r="B665" s="1"/>
      <c r="C665" s="289"/>
      <c r="D665" s="58"/>
      <c r="E665" s="58"/>
      <c r="F665" s="279"/>
      <c r="G665" s="98"/>
      <c r="H665" s="88" t="str">
        <f t="shared" ref="H665" si="42">IF(D665="","",F665*G665)</f>
        <v/>
      </c>
    </row>
    <row r="666" spans="2:9" s="256" customFormat="1" ht="9" customHeight="1" x14ac:dyDescent="0.2">
      <c r="B666" s="248"/>
      <c r="C666" s="287"/>
      <c r="D666" s="58"/>
      <c r="E666" s="58"/>
      <c r="F666" s="279"/>
      <c r="G666" s="333"/>
      <c r="H666" s="304" t="str">
        <f t="shared" si="40"/>
        <v/>
      </c>
    </row>
    <row r="667" spans="2:9" s="203" customFormat="1" ht="21.75" customHeight="1" x14ac:dyDescent="0.2">
      <c r="B667" s="290" t="str">
        <f>B597</f>
        <v>C3.1</v>
      </c>
      <c r="C667" s="255" t="str">
        <f>C597</f>
        <v>DRAINS</v>
      </c>
      <c r="D667" s="280"/>
      <c r="E667" s="280"/>
      <c r="F667" s="291"/>
      <c r="G667" s="281"/>
      <c r="H667" s="312">
        <f>SUM(H595:H666)</f>
        <v>0</v>
      </c>
      <c r="I667" s="339"/>
    </row>
    <row r="669" spans="2:9" s="223" customFormat="1" x14ac:dyDescent="0.2">
      <c r="B669" s="237"/>
      <c r="C669" s="222"/>
      <c r="D669" s="238"/>
      <c r="E669" s="238"/>
      <c r="F669" s="238"/>
    </row>
    <row r="670" spans="2:9" x14ac:dyDescent="0.2">
      <c r="B670" s="112" t="s">
        <v>8</v>
      </c>
      <c r="C670" s="228"/>
      <c r="D670" s="229"/>
      <c r="E670" s="229"/>
      <c r="F670" s="394" t="str">
        <f>"SECTION "&amp;B674</f>
        <v>SECTION C4.1</v>
      </c>
      <c r="G670" s="394"/>
      <c r="H670" s="395"/>
      <c r="I670" s="340"/>
    </row>
    <row r="671" spans="2:9" s="223" customFormat="1" ht="8.1" customHeight="1" x14ac:dyDescent="0.2">
      <c r="B671" s="75"/>
      <c r="C671" s="243"/>
      <c r="D671" s="243"/>
      <c r="E671" s="243"/>
      <c r="F671" s="243"/>
      <c r="G671" s="243"/>
      <c r="H671" s="244"/>
      <c r="I671" s="162"/>
    </row>
    <row r="672" spans="2:9" s="240" customFormat="1" ht="20.100000000000001" customHeight="1" x14ac:dyDescent="0.2">
      <c r="B672" s="28" t="s">
        <v>9</v>
      </c>
      <c r="C672" s="26" t="s">
        <v>2</v>
      </c>
      <c r="D672" s="26" t="s">
        <v>3</v>
      </c>
      <c r="E672" s="26" t="s">
        <v>4</v>
      </c>
      <c r="F672" s="26" t="s">
        <v>5</v>
      </c>
      <c r="G672" s="26" t="s">
        <v>6</v>
      </c>
      <c r="H672" s="26" t="s">
        <v>7</v>
      </c>
      <c r="I672" s="44"/>
    </row>
    <row r="673" spans="2:9" s="223" customFormat="1" x14ac:dyDescent="0.2">
      <c r="B673" s="22"/>
      <c r="C673" s="1"/>
      <c r="D673" s="4"/>
      <c r="E673" s="4"/>
      <c r="F673" s="300"/>
      <c r="G673" s="303"/>
      <c r="H673" s="303" t="str">
        <f t="shared" ref="H673:H721" si="43">IF(D673="","",F673*G673)</f>
        <v/>
      </c>
      <c r="I673" s="45"/>
    </row>
    <row r="674" spans="2:9" s="223" customFormat="1" x14ac:dyDescent="0.2">
      <c r="B674" s="23" t="s">
        <v>290</v>
      </c>
      <c r="C674" s="3" t="s">
        <v>291</v>
      </c>
      <c r="D674" s="4"/>
      <c r="E674" s="4"/>
      <c r="F674" s="300"/>
      <c r="G674" s="303"/>
      <c r="H674" s="303" t="str">
        <f t="shared" si="43"/>
        <v/>
      </c>
      <c r="I674" s="45"/>
    </row>
    <row r="675" spans="2:9" s="223" customFormat="1" x14ac:dyDescent="0.2">
      <c r="B675" s="22"/>
      <c r="C675" s="1"/>
      <c r="D675" s="4"/>
      <c r="E675" s="4"/>
      <c r="F675" s="300"/>
      <c r="G675" s="303"/>
      <c r="H675" s="303" t="str">
        <f t="shared" si="43"/>
        <v/>
      </c>
      <c r="I675" s="45"/>
    </row>
    <row r="676" spans="2:9" s="223" customFormat="1" x14ac:dyDescent="0.2">
      <c r="B676" s="34" t="s">
        <v>292</v>
      </c>
      <c r="C676" s="8" t="s">
        <v>293</v>
      </c>
      <c r="D676" s="9"/>
      <c r="E676" s="9"/>
      <c r="F676" s="347"/>
      <c r="G676" s="303"/>
      <c r="H676" s="303"/>
      <c r="I676" s="45"/>
    </row>
    <row r="677" spans="2:9" s="223" customFormat="1" x14ac:dyDescent="0.2">
      <c r="B677" s="34"/>
      <c r="C677" s="8"/>
      <c r="D677" s="9"/>
      <c r="E677" s="9"/>
      <c r="F677" s="347"/>
      <c r="G677" s="303"/>
      <c r="H677" s="303"/>
      <c r="I677" s="45"/>
    </row>
    <row r="678" spans="2:9" ht="29.25" customHeight="1" x14ac:dyDescent="0.2">
      <c r="B678" s="34" t="s">
        <v>294</v>
      </c>
      <c r="C678" s="8" t="s">
        <v>295</v>
      </c>
      <c r="D678" s="9" t="s">
        <v>207</v>
      </c>
      <c r="E678" s="9"/>
      <c r="F678" s="347">
        <v>6523</v>
      </c>
      <c r="G678" s="380"/>
      <c r="H678" s="348">
        <f t="shared" ref="H678:H683" si="44">IF(D678="","",F678*G678)</f>
        <v>0</v>
      </c>
      <c r="I678" s="378"/>
    </row>
    <row r="679" spans="2:9" s="223" customFormat="1" ht="23.25" customHeight="1" x14ac:dyDescent="0.2">
      <c r="B679" s="22" t="s">
        <v>296</v>
      </c>
      <c r="C679" s="1" t="s">
        <v>297</v>
      </c>
      <c r="D679" s="4"/>
      <c r="E679" s="4"/>
      <c r="F679" s="300"/>
      <c r="G679" s="303"/>
      <c r="H679" s="369" t="str">
        <f t="shared" si="44"/>
        <v/>
      </c>
      <c r="I679" s="378"/>
    </row>
    <row r="680" spans="2:9" s="223" customFormat="1" x14ac:dyDescent="0.2">
      <c r="B680" s="22"/>
      <c r="C680" s="1"/>
      <c r="D680" s="4"/>
      <c r="E680" s="4"/>
      <c r="F680" s="300"/>
      <c r="G680" s="303"/>
      <c r="H680" s="369" t="str">
        <f t="shared" si="44"/>
        <v/>
      </c>
      <c r="I680" s="45"/>
    </row>
    <row r="681" spans="2:9" s="223" customFormat="1" x14ac:dyDescent="0.2">
      <c r="B681" s="22"/>
      <c r="C681" s="1"/>
      <c r="D681" s="4"/>
      <c r="E681" s="4"/>
      <c r="F681" s="300"/>
      <c r="G681" s="303"/>
      <c r="H681" s="369" t="str">
        <f t="shared" si="44"/>
        <v/>
      </c>
      <c r="I681" s="82"/>
    </row>
    <row r="682" spans="2:9" s="223" customFormat="1" x14ac:dyDescent="0.2">
      <c r="B682" s="22"/>
      <c r="C682" s="1" t="s">
        <v>298</v>
      </c>
      <c r="D682" s="4" t="s">
        <v>31</v>
      </c>
      <c r="E682" s="4"/>
      <c r="F682" s="300">
        <v>1</v>
      </c>
      <c r="G682" s="368"/>
      <c r="H682" s="369">
        <f t="shared" si="44"/>
        <v>0</v>
      </c>
      <c r="I682" s="82"/>
    </row>
    <row r="683" spans="2:9" s="223" customFormat="1" x14ac:dyDescent="0.2">
      <c r="B683" s="22"/>
      <c r="C683" s="1"/>
      <c r="D683" s="2"/>
      <c r="E683" s="2"/>
      <c r="F683" s="367"/>
      <c r="G683" s="368"/>
      <c r="H683" s="369" t="str">
        <f t="shared" si="44"/>
        <v/>
      </c>
      <c r="I683" s="82"/>
    </row>
    <row r="684" spans="2:9" s="223" customFormat="1" x14ac:dyDescent="0.2">
      <c r="B684" s="22"/>
      <c r="C684" s="1"/>
      <c r="D684" s="2"/>
      <c r="E684" s="2"/>
      <c r="F684" s="367"/>
      <c r="G684" s="368"/>
      <c r="H684" s="369" t="str">
        <f t="shared" ref="H684" si="45">IF(D684="","",F684*G684)</f>
        <v/>
      </c>
      <c r="I684" s="82"/>
    </row>
    <row r="685" spans="2:9" s="223" customFormat="1" x14ac:dyDescent="0.2">
      <c r="B685" s="22"/>
      <c r="C685" s="1"/>
      <c r="D685" s="4"/>
      <c r="E685" s="4"/>
      <c r="F685" s="300"/>
      <c r="G685" s="303"/>
      <c r="H685" s="304"/>
      <c r="I685" s="82"/>
    </row>
    <row r="686" spans="2:9" s="223" customFormat="1" x14ac:dyDescent="0.2">
      <c r="B686" s="22"/>
      <c r="C686" s="1"/>
      <c r="D686" s="4"/>
      <c r="E686" s="4"/>
      <c r="F686" s="300"/>
      <c r="G686" s="303"/>
      <c r="H686" s="304"/>
      <c r="I686" s="82"/>
    </row>
    <row r="687" spans="2:9" s="223" customFormat="1" x14ac:dyDescent="0.2">
      <c r="B687" s="22"/>
      <c r="C687" s="1"/>
      <c r="D687" s="2"/>
      <c r="E687" s="4"/>
      <c r="F687" s="370"/>
      <c r="G687" s="368"/>
      <c r="H687" s="369" t="str">
        <f t="shared" si="43"/>
        <v/>
      </c>
      <c r="I687" s="371"/>
    </row>
    <row r="688" spans="2:9" s="223" customFormat="1" x14ac:dyDescent="0.2">
      <c r="B688" s="22"/>
      <c r="C688" s="1"/>
      <c r="D688" s="4"/>
      <c r="E688" s="4"/>
      <c r="F688" s="300"/>
      <c r="G688" s="303"/>
      <c r="H688" s="304" t="str">
        <f t="shared" si="43"/>
        <v/>
      </c>
      <c r="I688" s="82"/>
    </row>
    <row r="689" spans="2:9" s="223" customFormat="1" x14ac:dyDescent="0.2">
      <c r="B689" s="22"/>
      <c r="C689" s="1"/>
      <c r="D689" s="4"/>
      <c r="E689" s="4"/>
      <c r="F689" s="300"/>
      <c r="G689" s="303"/>
      <c r="H689" s="304" t="str">
        <f t="shared" si="43"/>
        <v/>
      </c>
      <c r="I689" s="82"/>
    </row>
    <row r="690" spans="2:9" s="223" customFormat="1" x14ac:dyDescent="0.2">
      <c r="B690" s="22"/>
      <c r="C690" s="1"/>
      <c r="D690" s="4"/>
      <c r="E690" s="4"/>
      <c r="F690" s="300"/>
      <c r="G690" s="303"/>
      <c r="H690" s="304" t="str">
        <f t="shared" si="43"/>
        <v/>
      </c>
      <c r="I690" s="82"/>
    </row>
    <row r="691" spans="2:9" s="223" customFormat="1" x14ac:dyDescent="0.2">
      <c r="B691" s="34"/>
      <c r="C691" s="8"/>
      <c r="D691" s="9"/>
      <c r="E691" s="9"/>
      <c r="F691" s="347"/>
      <c r="G691" s="385"/>
      <c r="H691" s="348" t="str">
        <f t="shared" si="43"/>
        <v/>
      </c>
      <c r="I691" s="381"/>
    </row>
    <row r="692" spans="2:9" s="223" customFormat="1" x14ac:dyDescent="0.2">
      <c r="B692" s="22"/>
      <c r="C692" s="1"/>
      <c r="D692" s="4"/>
      <c r="E692" s="4"/>
      <c r="F692" s="300"/>
      <c r="G692" s="303"/>
      <c r="H692" s="304" t="str">
        <f t="shared" si="43"/>
        <v/>
      </c>
      <c r="I692" s="82"/>
    </row>
    <row r="693" spans="2:9" s="223" customFormat="1" x14ac:dyDescent="0.2">
      <c r="B693" s="34"/>
      <c r="C693" s="8"/>
      <c r="D693" s="9"/>
      <c r="E693" s="9"/>
      <c r="F693" s="347"/>
      <c r="G693" s="380"/>
      <c r="H693" s="348" t="str">
        <f t="shared" si="43"/>
        <v/>
      </c>
      <c r="I693" s="381"/>
    </row>
    <row r="694" spans="2:9" s="223" customFormat="1" x14ac:dyDescent="0.2">
      <c r="B694" s="34"/>
      <c r="C694" s="8"/>
      <c r="D694" s="9"/>
      <c r="E694" s="9"/>
      <c r="F694" s="347"/>
      <c r="G694" s="380"/>
      <c r="H694" s="348"/>
      <c r="I694" s="381"/>
    </row>
    <row r="695" spans="2:9" s="223" customFormat="1" x14ac:dyDescent="0.2">
      <c r="B695" s="34"/>
      <c r="C695" s="8"/>
      <c r="D695" s="9"/>
      <c r="E695" s="9"/>
      <c r="F695" s="347"/>
      <c r="G695" s="380"/>
      <c r="H695" s="348"/>
      <c r="I695" s="381"/>
    </row>
    <row r="696" spans="2:9" s="223" customFormat="1" x14ac:dyDescent="0.2">
      <c r="B696" s="34"/>
      <c r="C696" s="8"/>
      <c r="D696" s="9"/>
      <c r="E696" s="9"/>
      <c r="F696" s="347"/>
      <c r="G696" s="380"/>
      <c r="H696" s="348"/>
      <c r="I696" s="381"/>
    </row>
    <row r="697" spans="2:9" s="223" customFormat="1" x14ac:dyDescent="0.2">
      <c r="B697" s="34"/>
      <c r="C697" s="8"/>
      <c r="D697" s="4"/>
      <c r="E697" s="9"/>
      <c r="F697" s="347"/>
      <c r="G697" s="380"/>
      <c r="H697" s="348" t="str">
        <f t="shared" ref="H697" si="46">IF(D697="","",F697*G697)</f>
        <v/>
      </c>
      <c r="I697" s="381"/>
    </row>
    <row r="698" spans="2:9" s="223" customFormat="1" x14ac:dyDescent="0.2">
      <c r="B698" s="34"/>
      <c r="C698" s="8"/>
      <c r="D698" s="9"/>
      <c r="E698" s="9"/>
      <c r="F698" s="347"/>
      <c r="G698" s="380"/>
      <c r="H698" s="348"/>
      <c r="I698" s="381"/>
    </row>
    <row r="699" spans="2:9" s="223" customFormat="1" x14ac:dyDescent="0.2">
      <c r="B699" s="34"/>
      <c r="C699" s="8"/>
      <c r="D699" s="9"/>
      <c r="E699" s="9"/>
      <c r="F699" s="347"/>
      <c r="G699" s="380"/>
      <c r="H699" s="348"/>
      <c r="I699" s="381"/>
    </row>
    <row r="700" spans="2:9" s="223" customFormat="1" x14ac:dyDescent="0.2">
      <c r="B700" s="34"/>
      <c r="C700" s="8"/>
      <c r="D700" s="9"/>
      <c r="E700" s="9"/>
      <c r="F700" s="347"/>
      <c r="G700" s="380"/>
      <c r="H700" s="348" t="str">
        <f t="shared" si="43"/>
        <v/>
      </c>
      <c r="I700" s="381"/>
    </row>
    <row r="701" spans="2:9" s="223" customFormat="1" x14ac:dyDescent="0.2">
      <c r="B701" s="22"/>
      <c r="C701" s="1"/>
      <c r="D701" s="4"/>
      <c r="E701" s="4"/>
      <c r="F701" s="300"/>
      <c r="G701" s="383"/>
      <c r="H701" s="384" t="str">
        <f t="shared" si="43"/>
        <v/>
      </c>
      <c r="I701" s="82"/>
    </row>
    <row r="702" spans="2:9" s="223" customFormat="1" x14ac:dyDescent="0.2">
      <c r="B702" s="22"/>
      <c r="C702" s="1"/>
      <c r="D702" s="4"/>
      <c r="E702" s="4"/>
      <c r="F702" s="300"/>
      <c r="G702" s="303"/>
      <c r="H702" s="304" t="str">
        <f t="shared" si="43"/>
        <v/>
      </c>
      <c r="I702" s="82"/>
    </row>
    <row r="703" spans="2:9" s="223" customFormat="1" x14ac:dyDescent="0.2">
      <c r="B703" s="22"/>
      <c r="C703" s="1"/>
      <c r="D703" s="4"/>
      <c r="E703" s="4"/>
      <c r="F703" s="300"/>
      <c r="G703" s="303"/>
      <c r="H703" s="304" t="str">
        <f t="shared" si="43"/>
        <v/>
      </c>
      <c r="I703" s="82"/>
    </row>
    <row r="704" spans="2:9" s="223" customFormat="1" x14ac:dyDescent="0.2">
      <c r="B704" s="22"/>
      <c r="C704" s="1"/>
      <c r="D704" s="4"/>
      <c r="E704" s="4"/>
      <c r="F704" s="300"/>
      <c r="G704" s="303"/>
      <c r="H704" s="304" t="str">
        <f t="shared" si="43"/>
        <v/>
      </c>
      <c r="I704" s="82"/>
    </row>
    <row r="705" spans="1:9" s="223" customFormat="1" x14ac:dyDescent="0.2">
      <c r="B705" s="22"/>
      <c r="C705" s="1"/>
      <c r="D705" s="4"/>
      <c r="E705" s="4"/>
      <c r="F705" s="300"/>
      <c r="G705" s="303"/>
      <c r="H705" s="304"/>
      <c r="I705" s="82"/>
    </row>
    <row r="706" spans="1:9" s="223" customFormat="1" x14ac:dyDescent="0.2">
      <c r="B706" s="22"/>
      <c r="C706" s="1"/>
      <c r="D706" s="4"/>
      <c r="E706" s="4"/>
      <c r="F706" s="300"/>
      <c r="G706" s="303"/>
      <c r="H706" s="304" t="str">
        <f t="shared" si="43"/>
        <v/>
      </c>
      <c r="I706" s="82"/>
    </row>
    <row r="707" spans="1:9" s="223" customFormat="1" x14ac:dyDescent="0.2">
      <c r="B707" s="22"/>
      <c r="C707" s="1"/>
      <c r="D707" s="4"/>
      <c r="E707" s="4"/>
      <c r="F707" s="300"/>
      <c r="G707" s="303"/>
      <c r="H707" s="304" t="str">
        <f t="shared" si="43"/>
        <v/>
      </c>
      <c r="I707" s="82"/>
    </row>
    <row r="708" spans="1:9" s="223" customFormat="1" x14ac:dyDescent="0.2">
      <c r="B708" s="22"/>
      <c r="C708" s="1"/>
      <c r="D708" s="4"/>
      <c r="E708" s="4"/>
      <c r="F708" s="300"/>
      <c r="G708" s="303"/>
      <c r="H708" s="304" t="str">
        <f t="shared" si="43"/>
        <v/>
      </c>
      <c r="I708" s="82"/>
    </row>
    <row r="709" spans="1:9" s="223" customFormat="1" x14ac:dyDescent="0.2">
      <c r="B709" s="22"/>
      <c r="C709" s="1"/>
      <c r="D709" s="4"/>
      <c r="E709" s="4"/>
      <c r="F709" s="300"/>
      <c r="G709" s="303"/>
      <c r="H709" s="304" t="str">
        <f t="shared" si="43"/>
        <v/>
      </c>
      <c r="I709" s="82"/>
    </row>
    <row r="710" spans="1:9" s="223" customFormat="1" x14ac:dyDescent="0.2">
      <c r="B710" s="22"/>
      <c r="C710" s="1"/>
      <c r="D710" s="4"/>
      <c r="E710" s="4"/>
      <c r="F710" s="300"/>
      <c r="G710" s="303"/>
      <c r="H710" s="304" t="str">
        <f>IF(D710="","",F710*G710)</f>
        <v/>
      </c>
      <c r="I710" s="82"/>
    </row>
    <row r="711" spans="1:9" s="223" customFormat="1" x14ac:dyDescent="0.2">
      <c r="B711" s="22"/>
      <c r="C711" s="77"/>
      <c r="D711" s="4"/>
      <c r="E711" s="4"/>
      <c r="F711" s="300"/>
      <c r="G711" s="303"/>
      <c r="H711" s="304" t="str">
        <f>IF(D711="","",F711*G711)</f>
        <v/>
      </c>
      <c r="I711" s="82"/>
    </row>
    <row r="712" spans="1:9" s="223" customFormat="1" x14ac:dyDescent="0.2">
      <c r="B712" s="308"/>
      <c r="C712" s="1"/>
      <c r="D712" s="4"/>
      <c r="E712" s="4"/>
      <c r="F712" s="300"/>
      <c r="G712" s="303"/>
      <c r="H712" s="304" t="str">
        <f>IF(D712="","",F712*G712)</f>
        <v/>
      </c>
      <c r="I712" s="82"/>
    </row>
    <row r="713" spans="1:9" s="223" customFormat="1" x14ac:dyDescent="0.2">
      <c r="B713" s="308"/>
      <c r="C713" s="1"/>
      <c r="D713" s="249"/>
      <c r="E713" s="58"/>
      <c r="F713" s="300"/>
      <c r="G713" s="214"/>
      <c r="H713" s="304" t="str">
        <f>IF(D713="","",F713*G713)</f>
        <v/>
      </c>
      <c r="I713" s="82"/>
    </row>
    <row r="714" spans="1:9" s="223" customFormat="1" x14ac:dyDescent="0.2">
      <c r="B714" s="309"/>
      <c r="C714" s="1"/>
      <c r="D714" s="249"/>
      <c r="E714" s="58"/>
      <c r="F714" s="300"/>
      <c r="G714" s="214"/>
      <c r="H714" s="304" t="str">
        <f>IF(D714="","",F714*G714)</f>
        <v/>
      </c>
      <c r="I714" s="82"/>
    </row>
    <row r="715" spans="1:9" s="223" customFormat="1" x14ac:dyDescent="0.2">
      <c r="B715" s="22"/>
      <c r="C715" s="1"/>
      <c r="D715" s="4"/>
      <c r="E715" s="4"/>
      <c r="F715" s="300"/>
      <c r="G715" s="303"/>
      <c r="H715" s="304" t="str">
        <f t="shared" si="43"/>
        <v/>
      </c>
      <c r="I715" s="82"/>
    </row>
    <row r="716" spans="1:9" s="223" customFormat="1" x14ac:dyDescent="0.2">
      <c r="B716" s="22"/>
      <c r="C716" s="1"/>
      <c r="D716" s="4"/>
      <c r="E716" s="4"/>
      <c r="F716" s="300"/>
      <c r="G716" s="303"/>
      <c r="H716" s="304" t="str">
        <f t="shared" si="43"/>
        <v/>
      </c>
      <c r="I716" s="82"/>
    </row>
    <row r="717" spans="1:9" s="104" customFormat="1" x14ac:dyDescent="0.2">
      <c r="A717" s="223"/>
      <c r="B717" s="22"/>
      <c r="C717" s="1"/>
      <c r="D717" s="4"/>
      <c r="E717" s="4"/>
      <c r="F717" s="300"/>
      <c r="G717" s="303"/>
      <c r="H717" s="304" t="str">
        <f t="shared" si="43"/>
        <v/>
      </c>
      <c r="I717" s="82"/>
    </row>
    <row r="718" spans="1:9" s="104" customFormat="1" x14ac:dyDescent="0.2">
      <c r="A718" s="223"/>
      <c r="B718" s="22"/>
      <c r="C718" s="1"/>
      <c r="D718" s="4"/>
      <c r="E718" s="4"/>
      <c r="F718" s="300"/>
      <c r="G718" s="303"/>
      <c r="H718" s="304" t="str">
        <f t="shared" si="43"/>
        <v/>
      </c>
      <c r="I718" s="82"/>
    </row>
    <row r="719" spans="1:9" s="104" customFormat="1" ht="12" customHeight="1" x14ac:dyDescent="0.2">
      <c r="A719" s="223"/>
      <c r="B719" s="22"/>
      <c r="C719" s="1"/>
      <c r="D719" s="4"/>
      <c r="E719" s="4"/>
      <c r="F719" s="300"/>
      <c r="G719" s="303"/>
      <c r="H719" s="303" t="str">
        <f t="shared" si="43"/>
        <v/>
      </c>
      <c r="I719" s="45"/>
    </row>
    <row r="720" spans="1:9" s="104" customFormat="1" ht="12" customHeight="1" x14ac:dyDescent="0.2">
      <c r="A720" s="223"/>
      <c r="B720" s="22"/>
      <c r="C720" s="1"/>
      <c r="D720" s="4"/>
      <c r="E720" s="4"/>
      <c r="F720" s="300"/>
      <c r="G720" s="303"/>
      <c r="H720" s="303" t="str">
        <f t="shared" si="43"/>
        <v/>
      </c>
      <c r="I720" s="45"/>
    </row>
    <row r="721" spans="1:9" s="104" customFormat="1" ht="12" customHeight="1" x14ac:dyDescent="0.2">
      <c r="A721" s="223"/>
      <c r="B721" s="22"/>
      <c r="C721" s="1"/>
      <c r="D721" s="4"/>
      <c r="E721" s="4"/>
      <c r="F721" s="300"/>
      <c r="G721" s="303"/>
      <c r="H721" s="303" t="str">
        <f t="shared" si="43"/>
        <v/>
      </c>
      <c r="I721" s="45"/>
    </row>
    <row r="722" spans="1:9" s="104" customFormat="1" ht="22.5" customHeight="1" x14ac:dyDescent="0.2">
      <c r="A722" s="223"/>
      <c r="B722" s="160" t="str">
        <f>B674</f>
        <v>C4.1</v>
      </c>
      <c r="C722" s="158" t="str">
        <f>C674</f>
        <v>BORROW MATERIALS</v>
      </c>
      <c r="D722" s="24"/>
      <c r="E722" s="24"/>
      <c r="F722" s="25"/>
      <c r="G722" s="27"/>
      <c r="H722" s="312">
        <f>SUM(H672:H721)</f>
        <v>0</v>
      </c>
      <c r="I722" s="341"/>
    </row>
    <row r="724" spans="1:9" s="223" customFormat="1" x14ac:dyDescent="0.2">
      <c r="B724" s="237"/>
      <c r="C724" s="222"/>
      <c r="D724" s="238"/>
      <c r="E724" s="238"/>
      <c r="F724" s="238"/>
    </row>
    <row r="725" spans="1:9" x14ac:dyDescent="0.2">
      <c r="B725" s="112" t="s">
        <v>8</v>
      </c>
      <c r="C725" s="228"/>
      <c r="D725" s="229"/>
      <c r="E725" s="229"/>
      <c r="F725" s="394" t="str">
        <f>"SECTION "&amp;B729</f>
        <v>SECTION C4.3</v>
      </c>
      <c r="G725" s="394"/>
      <c r="H725" s="395"/>
      <c r="I725" s="340"/>
    </row>
    <row r="726" spans="1:9" s="223" customFormat="1" ht="8.1" customHeight="1" x14ac:dyDescent="0.2">
      <c r="B726" s="75"/>
      <c r="C726" s="243"/>
      <c r="D726" s="243"/>
      <c r="E726" s="243"/>
      <c r="F726" s="243"/>
      <c r="G726" s="243"/>
      <c r="H726" s="244"/>
      <c r="I726" s="162"/>
    </row>
    <row r="727" spans="1:9" s="240" customFormat="1" ht="20.100000000000001" customHeight="1" x14ac:dyDescent="0.2">
      <c r="B727" s="28" t="s">
        <v>9</v>
      </c>
      <c r="C727" s="26" t="s">
        <v>2</v>
      </c>
      <c r="D727" s="26" t="s">
        <v>3</v>
      </c>
      <c r="E727" s="26" t="s">
        <v>4</v>
      </c>
      <c r="F727" s="26" t="s">
        <v>5</v>
      </c>
      <c r="G727" s="26" t="s">
        <v>6</v>
      </c>
      <c r="H727" s="26" t="s">
        <v>7</v>
      </c>
      <c r="I727" s="44"/>
    </row>
    <row r="728" spans="1:9" s="223" customFormat="1" x14ac:dyDescent="0.2">
      <c r="B728" s="22"/>
      <c r="C728" s="1"/>
      <c r="D728" s="4"/>
      <c r="E728" s="4"/>
      <c r="F728" s="300"/>
      <c r="G728" s="303"/>
      <c r="H728" s="303" t="str">
        <f t="shared" ref="H728:H793" si="47">IF(D728="","",F728*G728)</f>
        <v/>
      </c>
      <c r="I728" s="45"/>
    </row>
    <row r="729" spans="1:9" s="223" customFormat="1" x14ac:dyDescent="0.2">
      <c r="B729" s="23" t="s">
        <v>487</v>
      </c>
      <c r="C729" s="3" t="s">
        <v>488</v>
      </c>
      <c r="D729" s="4"/>
      <c r="E729" s="4"/>
      <c r="F729" s="300"/>
      <c r="G729" s="303"/>
      <c r="H729" s="303" t="str">
        <f t="shared" si="47"/>
        <v/>
      </c>
      <c r="I729" s="45"/>
    </row>
    <row r="730" spans="1:9" s="223" customFormat="1" x14ac:dyDescent="0.2">
      <c r="B730" s="22"/>
      <c r="C730" s="1"/>
      <c r="D730" s="4"/>
      <c r="E730" s="4"/>
      <c r="F730" s="300"/>
      <c r="G730" s="303"/>
      <c r="H730" s="303" t="str">
        <f t="shared" si="47"/>
        <v/>
      </c>
      <c r="I730" s="45"/>
    </row>
    <row r="731" spans="1:9" s="223" customFormat="1" x14ac:dyDescent="0.2">
      <c r="B731" s="22" t="s">
        <v>489</v>
      </c>
      <c r="C731" s="1" t="s">
        <v>490</v>
      </c>
      <c r="D731" s="4"/>
      <c r="E731" s="4"/>
      <c r="F731" s="300"/>
      <c r="G731" s="303"/>
      <c r="H731" s="303"/>
      <c r="I731" s="45"/>
    </row>
    <row r="732" spans="1:9" s="223" customFormat="1" x14ac:dyDescent="0.2">
      <c r="B732" s="245"/>
      <c r="C732" s="1"/>
      <c r="D732" s="4"/>
      <c r="E732" s="4"/>
      <c r="F732" s="300"/>
      <c r="G732" s="303"/>
      <c r="H732" s="303"/>
      <c r="I732" s="45"/>
    </row>
    <row r="733" spans="1:9" s="223" customFormat="1" ht="29.25" customHeight="1" x14ac:dyDescent="0.2">
      <c r="B733" s="22" t="s">
        <v>491</v>
      </c>
      <c r="C733" s="1" t="s">
        <v>492</v>
      </c>
      <c r="D733" s="2" t="s">
        <v>59</v>
      </c>
      <c r="E733" s="246"/>
      <c r="F733" s="367">
        <v>1</v>
      </c>
      <c r="G733" s="368"/>
      <c r="H733" s="379">
        <f t="shared" ref="H733" si="48">IF(D733="","",F733*G733)</f>
        <v>0</v>
      </c>
      <c r="I733" s="61"/>
    </row>
    <row r="734" spans="1:9" s="223" customFormat="1" ht="23.25" customHeight="1" x14ac:dyDescent="0.2">
      <c r="B734" s="22" t="s">
        <v>493</v>
      </c>
      <c r="C734" s="1" t="s">
        <v>494</v>
      </c>
      <c r="D734" s="2"/>
      <c r="E734" s="246"/>
      <c r="F734" s="367"/>
      <c r="G734" s="368"/>
      <c r="H734" s="379"/>
      <c r="I734" s="61"/>
    </row>
    <row r="735" spans="1:9" s="223" customFormat="1" x14ac:dyDescent="0.2">
      <c r="B735" s="22"/>
      <c r="C735" s="1"/>
      <c r="D735" s="4"/>
      <c r="E735" s="4"/>
      <c r="F735" s="300"/>
      <c r="G735" s="303"/>
      <c r="H735" s="303" t="str">
        <f t="shared" si="47"/>
        <v/>
      </c>
      <c r="I735" s="45"/>
    </row>
    <row r="736" spans="1:9" s="223" customFormat="1" ht="18" customHeight="1" x14ac:dyDescent="0.2">
      <c r="B736" s="22" t="s">
        <v>495</v>
      </c>
      <c r="C736" s="1" t="s">
        <v>496</v>
      </c>
      <c r="D736" s="9" t="s">
        <v>37</v>
      </c>
      <c r="E736" s="9"/>
      <c r="F736" s="347">
        <v>6410</v>
      </c>
      <c r="G736" s="380"/>
      <c r="H736" s="332">
        <f>IF(D736="","",F736*G736)</f>
        <v>0</v>
      </c>
      <c r="I736" s="378"/>
    </row>
    <row r="737" spans="2:9" s="223" customFormat="1" x14ac:dyDescent="0.2">
      <c r="B737" s="245"/>
      <c r="C737" s="77"/>
      <c r="D737" s="4"/>
      <c r="E737" s="4"/>
      <c r="F737" s="300"/>
      <c r="G737" s="303"/>
      <c r="H737" s="304" t="str">
        <f t="shared" si="47"/>
        <v/>
      </c>
      <c r="I737" s="82"/>
    </row>
    <row r="738" spans="2:9" s="223" customFormat="1" ht="24" x14ac:dyDescent="0.2">
      <c r="B738" s="22" t="s">
        <v>498</v>
      </c>
      <c r="C738" s="1" t="s">
        <v>497</v>
      </c>
      <c r="D738" s="9" t="s">
        <v>37</v>
      </c>
      <c r="E738" s="9"/>
      <c r="F738" s="347">
        <v>6410</v>
      </c>
      <c r="G738" s="380"/>
      <c r="H738" s="332">
        <f>IF(D738="","",F738*G738)</f>
        <v>0</v>
      </c>
      <c r="I738" s="82"/>
    </row>
    <row r="739" spans="2:9" s="223" customFormat="1" x14ac:dyDescent="0.2">
      <c r="B739" s="22"/>
      <c r="C739" s="1"/>
      <c r="D739" s="2"/>
      <c r="E739" s="2"/>
      <c r="F739" s="367"/>
      <c r="G739" s="368"/>
      <c r="H739" s="369"/>
      <c r="I739" s="82"/>
    </row>
    <row r="740" spans="2:9" s="223" customFormat="1" ht="24" x14ac:dyDescent="0.2">
      <c r="B740" s="22" t="s">
        <v>499</v>
      </c>
      <c r="C740" s="1" t="s">
        <v>500</v>
      </c>
      <c r="D740" s="9" t="s">
        <v>37</v>
      </c>
      <c r="E740" s="9"/>
      <c r="F740" s="347">
        <v>550</v>
      </c>
      <c r="G740" s="380"/>
      <c r="H740" s="332">
        <f>IF(D740="","",F740*G740)</f>
        <v>0</v>
      </c>
      <c r="I740" s="82"/>
    </row>
    <row r="741" spans="2:9" s="223" customFormat="1" x14ac:dyDescent="0.2">
      <c r="B741" s="22" t="s">
        <v>501</v>
      </c>
      <c r="C741" s="1" t="s">
        <v>299</v>
      </c>
      <c r="D741" s="4"/>
      <c r="E741" s="4"/>
      <c r="F741" s="300"/>
      <c r="G741" s="303"/>
      <c r="H741" s="304"/>
      <c r="I741" s="82"/>
    </row>
    <row r="742" spans="2:9" s="223" customFormat="1" x14ac:dyDescent="0.2">
      <c r="B742" s="22"/>
      <c r="C742" s="1"/>
      <c r="D742" s="4"/>
      <c r="E742" s="4"/>
      <c r="F742" s="300"/>
      <c r="G742" s="303"/>
      <c r="H742" s="304"/>
      <c r="I742" s="82"/>
    </row>
    <row r="743" spans="2:9" s="223" customFormat="1" x14ac:dyDescent="0.2">
      <c r="B743" s="22" t="s">
        <v>502</v>
      </c>
      <c r="C743" s="1" t="s">
        <v>503</v>
      </c>
      <c r="D743" s="2" t="s">
        <v>37</v>
      </c>
      <c r="E743" s="4"/>
      <c r="F743" s="370">
        <v>21537</v>
      </c>
      <c r="G743" s="368"/>
      <c r="H743" s="369">
        <f t="shared" si="47"/>
        <v>0</v>
      </c>
      <c r="I743" s="371"/>
    </row>
    <row r="744" spans="2:9" s="223" customFormat="1" x14ac:dyDescent="0.2">
      <c r="B744" s="22"/>
      <c r="C744" s="1"/>
      <c r="D744" s="2"/>
      <c r="E744" s="4"/>
      <c r="F744" s="370"/>
      <c r="G744" s="368"/>
      <c r="H744" s="369"/>
      <c r="I744" s="371"/>
    </row>
    <row r="745" spans="2:9" s="223" customFormat="1" x14ac:dyDescent="0.2">
      <c r="B745" s="22" t="s">
        <v>504</v>
      </c>
      <c r="C745" s="1" t="s">
        <v>505</v>
      </c>
      <c r="D745" s="2"/>
      <c r="E745" s="4"/>
      <c r="F745" s="370"/>
      <c r="G745" s="368"/>
      <c r="H745" s="369"/>
      <c r="I745" s="371"/>
    </row>
    <row r="746" spans="2:9" s="223" customFormat="1" x14ac:dyDescent="0.2">
      <c r="B746" s="22"/>
      <c r="C746" s="1"/>
      <c r="D746" s="4"/>
      <c r="E746" s="4"/>
      <c r="F746" s="300"/>
      <c r="G746" s="303"/>
      <c r="H746" s="304" t="str">
        <f t="shared" si="47"/>
        <v/>
      </c>
      <c r="I746" s="82"/>
    </row>
    <row r="747" spans="2:9" s="223" customFormat="1" x14ac:dyDescent="0.2">
      <c r="B747" s="22" t="s">
        <v>506</v>
      </c>
      <c r="C747" s="1" t="s">
        <v>505</v>
      </c>
      <c r="D747" s="2" t="s">
        <v>37</v>
      </c>
      <c r="E747" s="4"/>
      <c r="F747" s="370">
        <v>13370</v>
      </c>
      <c r="G747" s="368"/>
      <c r="H747" s="369">
        <f t="shared" si="47"/>
        <v>0</v>
      </c>
      <c r="I747" s="371"/>
    </row>
    <row r="748" spans="2:9" s="223" customFormat="1" x14ac:dyDescent="0.2">
      <c r="B748" s="22"/>
      <c r="C748" s="1"/>
      <c r="D748" s="2"/>
      <c r="E748" s="4"/>
      <c r="F748" s="370"/>
      <c r="G748" s="368"/>
      <c r="H748" s="369"/>
      <c r="I748" s="371"/>
    </row>
    <row r="749" spans="2:9" s="223" customFormat="1" ht="24" x14ac:dyDescent="0.2">
      <c r="B749" s="22" t="s">
        <v>508</v>
      </c>
      <c r="C749" s="1" t="s">
        <v>507</v>
      </c>
      <c r="D749" s="2" t="s">
        <v>37</v>
      </c>
      <c r="E749" s="4"/>
      <c r="F749" s="370">
        <v>11272</v>
      </c>
      <c r="G749" s="368"/>
      <c r="H749" s="369">
        <f t="shared" ref="H749" si="49">IF(D749="","",F749*G749)</f>
        <v>0</v>
      </c>
      <c r="I749" s="82"/>
    </row>
    <row r="750" spans="2:9" s="223" customFormat="1" x14ac:dyDescent="0.2">
      <c r="B750" s="22"/>
      <c r="C750" s="1"/>
      <c r="D750" s="4"/>
      <c r="E750" s="4"/>
      <c r="F750" s="300"/>
      <c r="G750" s="303"/>
      <c r="H750" s="304" t="str">
        <f t="shared" si="47"/>
        <v/>
      </c>
      <c r="I750" s="82"/>
    </row>
    <row r="751" spans="2:9" s="223" customFormat="1" x14ac:dyDescent="0.2">
      <c r="B751" s="22" t="s">
        <v>510</v>
      </c>
      <c r="C751" s="8" t="s">
        <v>509</v>
      </c>
      <c r="D751" s="2" t="s">
        <v>102</v>
      </c>
      <c r="E751" s="9"/>
      <c r="F751" s="347">
        <v>5100</v>
      </c>
      <c r="G751" s="380"/>
      <c r="H751" s="348">
        <f t="shared" si="47"/>
        <v>0</v>
      </c>
      <c r="I751" s="381"/>
    </row>
    <row r="752" spans="2:9" s="223" customFormat="1" x14ac:dyDescent="0.2">
      <c r="B752" s="22"/>
      <c r="C752" s="1"/>
      <c r="D752" s="4"/>
      <c r="E752" s="4"/>
      <c r="F752" s="300"/>
      <c r="G752" s="303"/>
      <c r="H752" s="304" t="str">
        <f t="shared" si="47"/>
        <v/>
      </c>
      <c r="I752" s="82"/>
    </row>
    <row r="753" spans="2:9" s="223" customFormat="1" x14ac:dyDescent="0.2">
      <c r="B753" s="34"/>
      <c r="C753" s="8"/>
      <c r="D753" s="9"/>
      <c r="E753" s="9"/>
      <c r="F753" s="347"/>
      <c r="G753" s="380"/>
      <c r="H753" s="348"/>
      <c r="I753" s="381"/>
    </row>
    <row r="754" spans="2:9" s="223" customFormat="1" x14ac:dyDescent="0.2">
      <c r="B754" s="34"/>
      <c r="C754" s="8"/>
      <c r="D754" s="9"/>
      <c r="E754" s="9"/>
      <c r="F754" s="347"/>
      <c r="G754" s="380"/>
      <c r="H754" s="348"/>
      <c r="I754" s="381"/>
    </row>
    <row r="755" spans="2:9" s="223" customFormat="1" x14ac:dyDescent="0.2">
      <c r="B755" s="34"/>
      <c r="C755" s="8"/>
      <c r="D755" s="9"/>
      <c r="E755" s="9"/>
      <c r="F755" s="347"/>
      <c r="G755" s="380"/>
      <c r="H755" s="348"/>
      <c r="I755" s="381"/>
    </row>
    <row r="756" spans="2:9" s="223" customFormat="1" x14ac:dyDescent="0.2">
      <c r="B756" s="34"/>
      <c r="C756" s="8"/>
      <c r="D756" s="9"/>
      <c r="E756" s="9"/>
      <c r="F756" s="347"/>
      <c r="G756" s="380"/>
      <c r="H756" s="348"/>
      <c r="I756" s="381"/>
    </row>
    <row r="757" spans="2:9" s="223" customFormat="1" x14ac:dyDescent="0.2">
      <c r="B757" s="34"/>
      <c r="C757" s="8"/>
      <c r="D757" s="9"/>
      <c r="E757" s="9"/>
      <c r="F757" s="347"/>
      <c r="G757" s="380"/>
      <c r="H757" s="348"/>
      <c r="I757" s="381"/>
    </row>
    <row r="758" spans="2:9" s="223" customFormat="1" x14ac:dyDescent="0.2">
      <c r="B758" s="34"/>
      <c r="C758" s="8"/>
      <c r="D758" s="9"/>
      <c r="E758" s="9"/>
      <c r="F758" s="347"/>
      <c r="G758" s="380"/>
      <c r="H758" s="348"/>
      <c r="I758" s="381"/>
    </row>
    <row r="759" spans="2:9" s="223" customFormat="1" x14ac:dyDescent="0.2">
      <c r="B759" s="34"/>
      <c r="C759" s="8"/>
      <c r="D759" s="9"/>
      <c r="E759" s="9"/>
      <c r="F759" s="347"/>
      <c r="G759" s="380"/>
      <c r="H759" s="348"/>
      <c r="I759" s="381"/>
    </row>
    <row r="760" spans="2:9" s="223" customFormat="1" x14ac:dyDescent="0.2">
      <c r="B760" s="34"/>
      <c r="C760" s="8"/>
      <c r="D760" s="9"/>
      <c r="E760" s="9"/>
      <c r="F760" s="347"/>
      <c r="G760" s="380"/>
      <c r="H760" s="348"/>
      <c r="I760" s="381"/>
    </row>
    <row r="761" spans="2:9" s="223" customFormat="1" x14ac:dyDescent="0.2">
      <c r="B761" s="34"/>
      <c r="C761" s="8"/>
      <c r="D761" s="9"/>
      <c r="E761" s="9"/>
      <c r="F761" s="347"/>
      <c r="G761" s="380"/>
      <c r="H761" s="348"/>
      <c r="I761" s="381"/>
    </row>
    <row r="762" spans="2:9" s="223" customFormat="1" x14ac:dyDescent="0.2">
      <c r="B762" s="34"/>
      <c r="C762" s="8"/>
      <c r="D762" s="9"/>
      <c r="E762" s="9"/>
      <c r="F762" s="347"/>
      <c r="G762" s="380"/>
      <c r="H762" s="348"/>
      <c r="I762" s="381"/>
    </row>
    <row r="763" spans="2:9" s="223" customFormat="1" x14ac:dyDescent="0.2">
      <c r="B763" s="34"/>
      <c r="C763" s="8"/>
      <c r="D763" s="9"/>
      <c r="E763" s="9"/>
      <c r="F763" s="347"/>
      <c r="G763" s="380"/>
      <c r="H763" s="348"/>
      <c r="I763" s="381"/>
    </row>
    <row r="764" spans="2:9" s="223" customFormat="1" x14ac:dyDescent="0.2">
      <c r="B764" s="34"/>
      <c r="C764" s="8"/>
      <c r="D764" s="9"/>
      <c r="E764" s="9"/>
      <c r="F764" s="347"/>
      <c r="G764" s="380"/>
      <c r="H764" s="348"/>
      <c r="I764" s="381"/>
    </row>
    <row r="765" spans="2:9" s="223" customFormat="1" x14ac:dyDescent="0.2">
      <c r="B765" s="22"/>
      <c r="C765" s="1"/>
      <c r="D765" s="4"/>
      <c r="E765" s="4"/>
      <c r="F765" s="300"/>
      <c r="G765" s="303"/>
      <c r="H765" s="304"/>
      <c r="I765" s="82"/>
    </row>
    <row r="766" spans="2:9" s="223" customFormat="1" x14ac:dyDescent="0.2">
      <c r="B766" s="22"/>
      <c r="C766" s="1"/>
      <c r="D766" s="4"/>
      <c r="E766" s="4"/>
      <c r="F766" s="300"/>
      <c r="G766" s="303"/>
      <c r="H766" s="304"/>
      <c r="I766" s="82"/>
    </row>
    <row r="767" spans="2:9" s="223" customFormat="1" x14ac:dyDescent="0.2">
      <c r="B767" s="22"/>
      <c r="C767" s="1"/>
      <c r="D767" s="4"/>
      <c r="E767" s="4"/>
      <c r="F767" s="300"/>
      <c r="G767" s="303"/>
      <c r="H767" s="304"/>
      <c r="I767" s="82"/>
    </row>
    <row r="768" spans="2:9" s="223" customFormat="1" x14ac:dyDescent="0.2">
      <c r="B768" s="22"/>
      <c r="C768" s="1"/>
      <c r="D768" s="4"/>
      <c r="E768" s="4"/>
      <c r="F768" s="300"/>
      <c r="G768" s="303"/>
      <c r="H768" s="304"/>
      <c r="I768" s="82"/>
    </row>
    <row r="769" spans="1:9" s="223" customFormat="1" x14ac:dyDescent="0.2">
      <c r="B769" s="22"/>
      <c r="C769" s="1"/>
      <c r="D769" s="4"/>
      <c r="E769" s="4"/>
      <c r="F769" s="300"/>
      <c r="G769" s="303"/>
      <c r="H769" s="304"/>
      <c r="I769" s="82"/>
    </row>
    <row r="770" spans="1:9" s="223" customFormat="1" x14ac:dyDescent="0.2">
      <c r="B770" s="22"/>
      <c r="C770" s="1"/>
      <c r="D770" s="4"/>
      <c r="E770" s="4"/>
      <c r="F770" s="300"/>
      <c r="G770" s="303"/>
      <c r="H770" s="304"/>
      <c r="I770" s="82"/>
    </row>
    <row r="771" spans="1:9" s="223" customFormat="1" x14ac:dyDescent="0.2">
      <c r="B771" s="22"/>
      <c r="C771" s="1"/>
      <c r="D771" s="4"/>
      <c r="E771" s="4"/>
      <c r="F771" s="300"/>
      <c r="G771" s="303"/>
      <c r="H771" s="304"/>
      <c r="I771" s="82"/>
    </row>
    <row r="772" spans="1:9" s="223" customFormat="1" x14ac:dyDescent="0.2">
      <c r="B772" s="22"/>
      <c r="C772" s="1"/>
      <c r="D772" s="4"/>
      <c r="E772" s="4"/>
      <c r="F772" s="300"/>
      <c r="G772" s="303"/>
      <c r="H772" s="304"/>
      <c r="I772" s="82"/>
    </row>
    <row r="773" spans="1:9" s="223" customFormat="1" x14ac:dyDescent="0.2">
      <c r="B773" s="22"/>
      <c r="C773" s="1"/>
      <c r="D773" s="4"/>
      <c r="E773" s="4"/>
      <c r="F773" s="300"/>
      <c r="G773" s="303"/>
      <c r="H773" s="304"/>
      <c r="I773" s="82"/>
    </row>
    <row r="774" spans="1:9" s="223" customFormat="1" x14ac:dyDescent="0.2">
      <c r="B774" s="22"/>
      <c r="C774" s="1"/>
      <c r="D774" s="4"/>
      <c r="E774" s="4"/>
      <c r="F774" s="300"/>
      <c r="G774" s="303"/>
      <c r="H774" s="304"/>
      <c r="I774" s="82"/>
    </row>
    <row r="775" spans="1:9" s="223" customFormat="1" x14ac:dyDescent="0.2">
      <c r="B775" s="22"/>
      <c r="C775" s="77"/>
      <c r="D775" s="4"/>
      <c r="E775" s="4"/>
      <c r="F775" s="300"/>
      <c r="G775" s="303"/>
      <c r="H775" s="304"/>
      <c r="I775" s="82"/>
    </row>
    <row r="776" spans="1:9" s="223" customFormat="1" x14ac:dyDescent="0.2">
      <c r="B776" s="308"/>
      <c r="C776" s="1"/>
      <c r="D776" s="4"/>
      <c r="E776" s="4"/>
      <c r="F776" s="300"/>
      <c r="G776" s="303"/>
      <c r="H776" s="304"/>
      <c r="I776" s="82"/>
    </row>
    <row r="777" spans="1:9" s="223" customFormat="1" x14ac:dyDescent="0.2">
      <c r="B777" s="308"/>
      <c r="C777" s="1"/>
      <c r="D777" s="249"/>
      <c r="E777" s="58"/>
      <c r="F777" s="300"/>
      <c r="G777" s="214"/>
      <c r="H777" s="304"/>
      <c r="I777" s="82"/>
    </row>
    <row r="778" spans="1:9" s="223" customFormat="1" x14ac:dyDescent="0.2">
      <c r="B778" s="309"/>
      <c r="C778" s="1"/>
      <c r="D778" s="249"/>
      <c r="E778" s="58"/>
      <c r="F778" s="300"/>
      <c r="G778" s="214"/>
      <c r="H778" s="304"/>
      <c r="I778" s="82"/>
    </row>
    <row r="779" spans="1:9" s="223" customFormat="1" x14ac:dyDescent="0.2">
      <c r="B779" s="22"/>
      <c r="C779" s="1"/>
      <c r="D779" s="4"/>
      <c r="E779" s="4"/>
      <c r="F779" s="300"/>
      <c r="G779" s="303"/>
      <c r="H779" s="304" t="str">
        <f t="shared" si="47"/>
        <v/>
      </c>
      <c r="I779" s="82"/>
    </row>
    <row r="780" spans="1:9" s="223" customFormat="1" x14ac:dyDescent="0.2">
      <c r="B780" s="22"/>
      <c r="C780" s="1"/>
      <c r="D780" s="4"/>
      <c r="E780" s="4"/>
      <c r="F780" s="300"/>
      <c r="G780" s="303"/>
      <c r="H780" s="304" t="str">
        <f t="shared" si="47"/>
        <v/>
      </c>
      <c r="I780" s="82"/>
    </row>
    <row r="781" spans="1:9" s="104" customFormat="1" x14ac:dyDescent="0.2">
      <c r="A781" s="223"/>
      <c r="B781" s="22"/>
      <c r="C781" s="1"/>
      <c r="D781" s="4"/>
      <c r="E781" s="4"/>
      <c r="F781" s="300"/>
      <c r="G781" s="303"/>
      <c r="H781" s="304" t="str">
        <f t="shared" si="47"/>
        <v/>
      </c>
      <c r="I781" s="82"/>
    </row>
    <row r="782" spans="1:9" s="104" customFormat="1" x14ac:dyDescent="0.2">
      <c r="A782" s="223"/>
      <c r="B782" s="22"/>
      <c r="C782" s="1"/>
      <c r="D782" s="4"/>
      <c r="E782" s="4"/>
      <c r="F782" s="300"/>
      <c r="G782" s="303"/>
      <c r="H782" s="304" t="str">
        <f t="shared" si="47"/>
        <v/>
      </c>
      <c r="I782" s="82"/>
    </row>
    <row r="783" spans="1:9" s="104" customFormat="1" x14ac:dyDescent="0.2">
      <c r="A783" s="223"/>
      <c r="B783" s="22"/>
      <c r="C783" s="1"/>
      <c r="D783" s="4"/>
      <c r="E783" s="4"/>
      <c r="F783" s="300"/>
      <c r="G783" s="303"/>
      <c r="H783" s="303" t="str">
        <f t="shared" si="47"/>
        <v/>
      </c>
      <c r="I783" s="45"/>
    </row>
    <row r="784" spans="1:9" s="104" customFormat="1" ht="12" customHeight="1" x14ac:dyDescent="0.2">
      <c r="A784" s="223"/>
      <c r="B784" s="245"/>
      <c r="C784" s="1"/>
      <c r="D784" s="4"/>
      <c r="E784" s="4"/>
      <c r="F784" s="300"/>
      <c r="G784" s="303"/>
      <c r="H784" s="303" t="str">
        <f t="shared" si="47"/>
        <v/>
      </c>
      <c r="I784" s="45"/>
    </row>
    <row r="785" spans="1:9" s="104" customFormat="1" ht="12" customHeight="1" x14ac:dyDescent="0.2">
      <c r="A785" s="223"/>
      <c r="B785" s="22"/>
      <c r="C785" s="1"/>
      <c r="D785" s="4"/>
      <c r="E785" s="4"/>
      <c r="F785" s="300"/>
      <c r="G785" s="303"/>
      <c r="H785" s="303" t="str">
        <f t="shared" si="47"/>
        <v/>
      </c>
      <c r="I785" s="45"/>
    </row>
    <row r="786" spans="1:9" s="104" customFormat="1" ht="12" customHeight="1" x14ac:dyDescent="0.2">
      <c r="A786" s="223"/>
      <c r="B786" s="22"/>
      <c r="C786" s="1"/>
      <c r="D786" s="4"/>
      <c r="E786" s="4"/>
      <c r="F786" s="300"/>
      <c r="G786" s="303"/>
      <c r="H786" s="303" t="str">
        <f t="shared" si="47"/>
        <v/>
      </c>
      <c r="I786" s="45"/>
    </row>
    <row r="787" spans="1:9" s="104" customFormat="1" ht="12" customHeight="1" x14ac:dyDescent="0.2">
      <c r="A787" s="223"/>
      <c r="B787" s="22"/>
      <c r="C787" s="1"/>
      <c r="D787" s="4"/>
      <c r="E787" s="4"/>
      <c r="F787" s="300"/>
      <c r="G787" s="303"/>
      <c r="H787" s="303" t="str">
        <f t="shared" si="47"/>
        <v/>
      </c>
      <c r="I787" s="45"/>
    </row>
    <row r="788" spans="1:9" s="104" customFormat="1" ht="12" customHeight="1" x14ac:dyDescent="0.2">
      <c r="A788" s="223"/>
      <c r="B788" s="22"/>
      <c r="C788" s="1"/>
      <c r="D788" s="4"/>
      <c r="E788" s="4"/>
      <c r="F788" s="300"/>
      <c r="G788" s="303"/>
      <c r="H788" s="303" t="str">
        <f t="shared" si="47"/>
        <v/>
      </c>
      <c r="I788" s="45"/>
    </row>
    <row r="789" spans="1:9" s="104" customFormat="1" ht="12" customHeight="1" x14ac:dyDescent="0.2">
      <c r="A789" s="223"/>
      <c r="B789" s="22"/>
      <c r="C789" s="1"/>
      <c r="D789" s="4"/>
      <c r="E789" s="4"/>
      <c r="F789" s="300"/>
      <c r="G789" s="303"/>
      <c r="H789" s="303" t="str">
        <f t="shared" si="47"/>
        <v/>
      </c>
      <c r="I789" s="45"/>
    </row>
    <row r="790" spans="1:9" s="104" customFormat="1" ht="12" customHeight="1" x14ac:dyDescent="0.2">
      <c r="A790" s="223"/>
      <c r="B790" s="22"/>
      <c r="C790" s="1"/>
      <c r="D790" s="4"/>
      <c r="E790" s="4"/>
      <c r="F790" s="300"/>
      <c r="G790" s="303"/>
      <c r="H790" s="303" t="str">
        <f t="shared" si="47"/>
        <v/>
      </c>
      <c r="I790" s="45"/>
    </row>
    <row r="791" spans="1:9" s="104" customFormat="1" ht="12" customHeight="1" x14ac:dyDescent="0.2">
      <c r="A791" s="223"/>
      <c r="B791" s="22"/>
      <c r="C791" s="1"/>
      <c r="D791" s="4"/>
      <c r="E791" s="4"/>
      <c r="F791" s="300"/>
      <c r="G791" s="303"/>
      <c r="H791" s="303" t="str">
        <f t="shared" si="47"/>
        <v/>
      </c>
      <c r="I791" s="45"/>
    </row>
    <row r="792" spans="1:9" s="104" customFormat="1" ht="12" customHeight="1" x14ac:dyDescent="0.2">
      <c r="A792" s="223"/>
      <c r="B792" s="22"/>
      <c r="C792" s="1"/>
      <c r="D792" s="4"/>
      <c r="E792" s="4"/>
      <c r="F792" s="300"/>
      <c r="G792" s="303"/>
      <c r="H792" s="303" t="str">
        <f t="shared" si="47"/>
        <v/>
      </c>
      <c r="I792" s="45"/>
    </row>
    <row r="793" spans="1:9" s="104" customFormat="1" ht="12" customHeight="1" x14ac:dyDescent="0.2">
      <c r="A793" s="223"/>
      <c r="B793" s="22"/>
      <c r="C793" s="1"/>
      <c r="D793" s="4"/>
      <c r="E793" s="4"/>
      <c r="F793" s="300"/>
      <c r="G793" s="303"/>
      <c r="H793" s="303" t="str">
        <f t="shared" si="47"/>
        <v/>
      </c>
      <c r="I793" s="45"/>
    </row>
    <row r="794" spans="1:9" s="104" customFormat="1" ht="22.5" customHeight="1" x14ac:dyDescent="0.2">
      <c r="A794" s="223"/>
      <c r="B794" s="160" t="str">
        <f>B729</f>
        <v>C4.3</v>
      </c>
      <c r="C794" s="158" t="str">
        <f>C729</f>
        <v>EXISTING ROAD MATERIALS</v>
      </c>
      <c r="D794" s="24"/>
      <c r="E794" s="24"/>
      <c r="F794" s="25"/>
      <c r="G794" s="27"/>
      <c r="H794" s="312">
        <f>SUM(H727:H793)</f>
        <v>0</v>
      </c>
      <c r="I794" s="341"/>
    </row>
    <row r="795" spans="1:9" s="223" customFormat="1" ht="6" customHeight="1" x14ac:dyDescent="0.2">
      <c r="B795" s="237"/>
      <c r="C795" s="222"/>
      <c r="D795" s="238"/>
      <c r="E795" s="238"/>
      <c r="F795" s="238"/>
    </row>
    <row r="796" spans="1:9" s="223" customFormat="1" x14ac:dyDescent="0.2">
      <c r="B796" s="237"/>
      <c r="C796" s="222"/>
      <c r="D796" s="238"/>
      <c r="E796" s="238"/>
      <c r="F796" s="238"/>
    </row>
    <row r="797" spans="1:9" x14ac:dyDescent="0.2">
      <c r="B797" s="112" t="s">
        <v>8</v>
      </c>
      <c r="C797" s="228"/>
      <c r="D797" s="229"/>
      <c r="E797" s="229"/>
      <c r="F797" s="394" t="str">
        <f>"SECTION "&amp;B802</f>
        <v>SECTION C4.4</v>
      </c>
      <c r="G797" s="394"/>
      <c r="H797" s="395"/>
      <c r="I797" s="340"/>
    </row>
    <row r="798" spans="1:9" s="223" customFormat="1" ht="20.100000000000001" customHeight="1" x14ac:dyDescent="0.2">
      <c r="B798" s="162" t="e">
        <f>_Description</f>
        <v>#REF!</v>
      </c>
      <c r="C798" s="102"/>
      <c r="D798" s="102"/>
      <c r="E798" s="102"/>
      <c r="F798" s="102"/>
      <c r="G798" s="102"/>
      <c r="H798" s="242"/>
      <c r="I798" s="162"/>
    </row>
    <row r="799" spans="1:9" s="223" customFormat="1" ht="8.1" customHeight="1" x14ac:dyDescent="0.2">
      <c r="B799" s="75"/>
      <c r="C799" s="243"/>
      <c r="D799" s="243"/>
      <c r="E799" s="243"/>
      <c r="F799" s="243"/>
      <c r="G799" s="243"/>
      <c r="H799" s="244"/>
      <c r="I799" s="162"/>
    </row>
    <row r="800" spans="1:9" s="240" customFormat="1" ht="20.100000000000001" customHeight="1" x14ac:dyDescent="0.2">
      <c r="B800" s="28" t="s">
        <v>9</v>
      </c>
      <c r="C800" s="26" t="s">
        <v>2</v>
      </c>
      <c r="D800" s="26" t="s">
        <v>3</v>
      </c>
      <c r="E800" s="26" t="s">
        <v>4</v>
      </c>
      <c r="F800" s="26" t="s">
        <v>5</v>
      </c>
      <c r="G800" s="26" t="s">
        <v>6</v>
      </c>
      <c r="H800" s="26" t="s">
        <v>7</v>
      </c>
      <c r="I800" s="44"/>
    </row>
    <row r="801" spans="2:9" s="223" customFormat="1" x14ac:dyDescent="0.2">
      <c r="B801" s="22"/>
      <c r="C801" s="1"/>
      <c r="D801" s="4"/>
      <c r="E801" s="4"/>
      <c r="F801" s="300"/>
      <c r="G801" s="303"/>
      <c r="H801" s="303" t="str">
        <f t="shared" ref="H801:H853" si="50">IF(D801="","",F801*G801)</f>
        <v/>
      </c>
      <c r="I801" s="45"/>
    </row>
    <row r="802" spans="2:9" s="223" customFormat="1" x14ac:dyDescent="0.2">
      <c r="B802" s="23" t="s">
        <v>300</v>
      </c>
      <c r="C802" s="3" t="s">
        <v>301</v>
      </c>
      <c r="D802" s="4"/>
      <c r="E802" s="4"/>
      <c r="F802" s="300"/>
      <c r="G802" s="303"/>
      <c r="H802" s="303" t="str">
        <f t="shared" si="50"/>
        <v/>
      </c>
      <c r="I802" s="45"/>
    </row>
    <row r="803" spans="2:9" s="223" customFormat="1" x14ac:dyDescent="0.2">
      <c r="B803" s="22"/>
      <c r="C803" s="1"/>
      <c r="D803" s="4"/>
      <c r="E803" s="4"/>
      <c r="F803" s="300"/>
      <c r="G803" s="303"/>
      <c r="H803" s="303" t="str">
        <f t="shared" si="50"/>
        <v/>
      </c>
      <c r="I803" s="45"/>
    </row>
    <row r="804" spans="2:9" s="223" customFormat="1" ht="36" x14ac:dyDescent="0.2">
      <c r="B804" s="22" t="s">
        <v>302</v>
      </c>
      <c r="C804" s="1" t="s">
        <v>303</v>
      </c>
      <c r="D804" s="4"/>
      <c r="E804" s="4"/>
      <c r="F804" s="300"/>
      <c r="G804" s="303"/>
      <c r="H804" s="303"/>
      <c r="I804" s="45"/>
    </row>
    <row r="805" spans="2:9" s="223" customFormat="1" x14ac:dyDescent="0.2">
      <c r="B805" s="245"/>
      <c r="C805" s="1"/>
      <c r="D805" s="4"/>
      <c r="E805" s="4"/>
      <c r="F805" s="300"/>
      <c r="G805" s="303"/>
      <c r="H805" s="303"/>
      <c r="I805" s="45"/>
    </row>
    <row r="806" spans="2:9" s="223" customFormat="1" ht="29.25" customHeight="1" x14ac:dyDescent="0.2">
      <c r="B806" s="22" t="s">
        <v>304</v>
      </c>
      <c r="C806" s="1" t="s">
        <v>305</v>
      </c>
      <c r="D806" s="2"/>
      <c r="E806" s="246"/>
      <c r="F806" s="367"/>
      <c r="G806" s="368"/>
      <c r="H806" s="369"/>
      <c r="I806" s="82"/>
    </row>
    <row r="807" spans="2:9" s="223" customFormat="1" ht="12.75" customHeight="1" x14ac:dyDescent="0.2">
      <c r="B807" s="22" t="s">
        <v>306</v>
      </c>
      <c r="C807" s="1" t="s">
        <v>307</v>
      </c>
      <c r="D807" s="2" t="s">
        <v>207</v>
      </c>
      <c r="E807" s="246"/>
      <c r="F807" s="367">
        <v>20105</v>
      </c>
      <c r="G807" s="368"/>
      <c r="H807" s="369">
        <f>F807*G807</f>
        <v>0</v>
      </c>
      <c r="I807" s="82"/>
    </row>
    <row r="808" spans="2:9" s="223" customFormat="1" x14ac:dyDescent="0.2">
      <c r="B808" s="22"/>
      <c r="C808" s="1"/>
      <c r="D808" s="4"/>
      <c r="E808" s="4"/>
      <c r="F808" s="300"/>
      <c r="G808" s="303"/>
      <c r="H808" s="303" t="str">
        <f t="shared" si="50"/>
        <v/>
      </c>
      <c r="I808" s="45"/>
    </row>
    <row r="809" spans="2:9" s="223" customFormat="1" ht="18" customHeight="1" x14ac:dyDescent="0.2">
      <c r="B809" s="22"/>
      <c r="C809" s="1"/>
      <c r="D809" s="2"/>
      <c r="E809" s="2"/>
      <c r="F809" s="367"/>
      <c r="G809" s="368"/>
      <c r="H809" s="369"/>
      <c r="I809" s="82"/>
    </row>
    <row r="810" spans="2:9" s="223" customFormat="1" x14ac:dyDescent="0.2">
      <c r="B810" s="245"/>
      <c r="C810" s="77"/>
      <c r="D810" s="4"/>
      <c r="E810" s="4"/>
      <c r="F810" s="300"/>
      <c r="G810" s="303"/>
      <c r="H810" s="304"/>
      <c r="I810" s="82"/>
    </row>
    <row r="811" spans="2:9" s="223" customFormat="1" x14ac:dyDescent="0.2">
      <c r="B811" s="22"/>
      <c r="C811" s="1"/>
      <c r="D811" s="2"/>
      <c r="E811" s="2"/>
      <c r="F811" s="367"/>
      <c r="G811" s="368"/>
      <c r="H811" s="369"/>
      <c r="I811" s="82"/>
    </row>
    <row r="812" spans="2:9" s="223" customFormat="1" x14ac:dyDescent="0.2">
      <c r="B812" s="22"/>
      <c r="C812" s="1"/>
      <c r="D812" s="2"/>
      <c r="E812" s="2"/>
      <c r="F812" s="367"/>
      <c r="G812" s="368"/>
      <c r="H812" s="369"/>
      <c r="I812" s="82"/>
    </row>
    <row r="813" spans="2:9" s="223" customFormat="1" x14ac:dyDescent="0.2">
      <c r="B813" s="22"/>
      <c r="C813" s="1"/>
      <c r="D813" s="4"/>
      <c r="E813" s="4"/>
      <c r="F813" s="300"/>
      <c r="G813" s="303"/>
      <c r="H813" s="304"/>
      <c r="I813" s="82"/>
    </row>
    <row r="814" spans="2:9" s="223" customFormat="1" x14ac:dyDescent="0.2">
      <c r="B814" s="22"/>
      <c r="C814" s="1"/>
      <c r="D814" s="2"/>
      <c r="E814" s="4"/>
      <c r="F814" s="370"/>
      <c r="G814" s="368"/>
      <c r="H814" s="369"/>
      <c r="I814" s="371"/>
    </row>
    <row r="815" spans="2:9" s="223" customFormat="1" x14ac:dyDescent="0.2">
      <c r="B815" s="309"/>
      <c r="C815" s="1"/>
      <c r="D815" s="249"/>
      <c r="E815" s="58"/>
      <c r="F815" s="300"/>
      <c r="G815" s="214"/>
      <c r="H815" s="304"/>
      <c r="I815" s="82"/>
    </row>
    <row r="816" spans="2:9" s="223" customFormat="1" ht="13.5" x14ac:dyDescent="0.25">
      <c r="B816" s="245"/>
      <c r="C816" s="1"/>
      <c r="D816" s="4"/>
      <c r="E816" s="5"/>
      <c r="F816" s="300"/>
      <c r="G816" s="303"/>
      <c r="H816" s="304"/>
      <c r="I816" s="82"/>
    </row>
    <row r="817" spans="2:9" s="223" customFormat="1" x14ac:dyDescent="0.2">
      <c r="B817" s="22"/>
      <c r="C817" s="1"/>
      <c r="D817" s="4"/>
      <c r="E817" s="4"/>
      <c r="F817" s="300"/>
      <c r="G817" s="303"/>
      <c r="H817" s="304"/>
      <c r="I817" s="82"/>
    </row>
    <row r="818" spans="2:9" s="223" customFormat="1" x14ac:dyDescent="0.2">
      <c r="B818" s="22"/>
      <c r="C818" s="1"/>
      <c r="D818" s="4"/>
      <c r="E818" s="4"/>
      <c r="F818" s="300"/>
      <c r="G818" s="303"/>
      <c r="H818" s="304" t="str">
        <f t="shared" si="50"/>
        <v/>
      </c>
      <c r="I818" s="82"/>
    </row>
    <row r="819" spans="2:9" s="223" customFormat="1" x14ac:dyDescent="0.2">
      <c r="B819" s="22"/>
      <c r="C819" s="1"/>
      <c r="D819" s="4"/>
      <c r="E819" s="4"/>
      <c r="F819" s="300"/>
      <c r="G819" s="303"/>
      <c r="H819" s="304" t="str">
        <f t="shared" si="50"/>
        <v/>
      </c>
      <c r="I819" s="82"/>
    </row>
    <row r="820" spans="2:9" s="223" customFormat="1" x14ac:dyDescent="0.2">
      <c r="B820" s="22"/>
      <c r="C820" s="1"/>
      <c r="D820" s="4"/>
      <c r="E820" s="4"/>
      <c r="F820" s="300"/>
      <c r="G820" s="303"/>
      <c r="H820" s="304" t="str">
        <f t="shared" si="50"/>
        <v/>
      </c>
      <c r="I820" s="82"/>
    </row>
    <row r="821" spans="2:9" s="223" customFormat="1" x14ac:dyDescent="0.2">
      <c r="B821" s="22"/>
      <c r="C821" s="1"/>
      <c r="D821" s="4"/>
      <c r="E821" s="4"/>
      <c r="F821" s="300"/>
      <c r="G821" s="303"/>
      <c r="H821" s="304" t="str">
        <f t="shared" si="50"/>
        <v/>
      </c>
      <c r="I821" s="82"/>
    </row>
    <row r="822" spans="2:9" s="223" customFormat="1" x14ac:dyDescent="0.2">
      <c r="B822" s="22"/>
      <c r="C822" s="1"/>
      <c r="D822" s="4"/>
      <c r="E822" s="4"/>
      <c r="F822" s="300"/>
      <c r="G822" s="303"/>
      <c r="H822" s="304" t="str">
        <f t="shared" si="50"/>
        <v/>
      </c>
      <c r="I822" s="82"/>
    </row>
    <row r="823" spans="2:9" s="223" customFormat="1" x14ac:dyDescent="0.2">
      <c r="B823" s="22"/>
      <c r="C823" s="1"/>
      <c r="D823" s="4"/>
      <c r="E823" s="4"/>
      <c r="F823" s="300"/>
      <c r="G823" s="303"/>
      <c r="H823" s="304" t="str">
        <f t="shared" si="50"/>
        <v/>
      </c>
      <c r="I823" s="82"/>
    </row>
    <row r="824" spans="2:9" s="223" customFormat="1" x14ac:dyDescent="0.2">
      <c r="B824" s="22"/>
      <c r="C824" s="1"/>
      <c r="D824" s="4"/>
      <c r="E824" s="4"/>
      <c r="F824" s="300"/>
      <c r="G824" s="303"/>
      <c r="H824" s="304" t="str">
        <f t="shared" si="50"/>
        <v/>
      </c>
      <c r="I824" s="82"/>
    </row>
    <row r="825" spans="2:9" s="223" customFormat="1" x14ac:dyDescent="0.2">
      <c r="B825" s="22"/>
      <c r="C825" s="1"/>
      <c r="D825" s="4"/>
      <c r="E825" s="4"/>
      <c r="F825" s="300"/>
      <c r="G825" s="303"/>
      <c r="H825" s="304" t="str">
        <f t="shared" si="50"/>
        <v/>
      </c>
      <c r="I825" s="82"/>
    </row>
    <row r="826" spans="2:9" s="223" customFormat="1" x14ac:dyDescent="0.2">
      <c r="B826" s="22"/>
      <c r="C826" s="1"/>
      <c r="D826" s="4"/>
      <c r="E826" s="4"/>
      <c r="F826" s="300"/>
      <c r="G826" s="303"/>
      <c r="H826" s="304" t="str">
        <f t="shared" si="50"/>
        <v/>
      </c>
      <c r="I826" s="82"/>
    </row>
    <row r="827" spans="2:9" s="223" customFormat="1" x14ac:dyDescent="0.2">
      <c r="B827" s="22"/>
      <c r="C827" s="1"/>
      <c r="D827" s="4"/>
      <c r="E827" s="4"/>
      <c r="F827" s="300"/>
      <c r="G827" s="303"/>
      <c r="H827" s="304" t="str">
        <f t="shared" si="50"/>
        <v/>
      </c>
      <c r="I827" s="82"/>
    </row>
    <row r="828" spans="2:9" s="223" customFormat="1" x14ac:dyDescent="0.2">
      <c r="B828" s="22"/>
      <c r="C828" s="1"/>
      <c r="D828" s="4"/>
      <c r="E828" s="4"/>
      <c r="F828" s="300"/>
      <c r="G828" s="303"/>
      <c r="H828" s="304" t="str">
        <f t="shared" si="50"/>
        <v/>
      </c>
      <c r="I828" s="82"/>
    </row>
    <row r="829" spans="2:9" s="223" customFormat="1" x14ac:dyDescent="0.2">
      <c r="B829" s="22"/>
      <c r="C829" s="1"/>
      <c r="D829" s="4"/>
      <c r="E829" s="4"/>
      <c r="F829" s="300"/>
      <c r="G829" s="303"/>
      <c r="H829" s="304" t="str">
        <f t="shared" si="50"/>
        <v/>
      </c>
      <c r="I829" s="82"/>
    </row>
    <row r="830" spans="2:9" s="223" customFormat="1" x14ac:dyDescent="0.2">
      <c r="B830" s="22"/>
      <c r="C830" s="1"/>
      <c r="D830" s="4"/>
      <c r="E830" s="4"/>
      <c r="F830" s="300"/>
      <c r="G830" s="303"/>
      <c r="H830" s="304" t="str">
        <f t="shared" si="50"/>
        <v/>
      </c>
      <c r="I830" s="82"/>
    </row>
    <row r="831" spans="2:9" s="223" customFormat="1" x14ac:dyDescent="0.2">
      <c r="B831" s="22"/>
      <c r="C831" s="1"/>
      <c r="D831" s="4"/>
      <c r="E831" s="4"/>
      <c r="F831" s="300"/>
      <c r="G831" s="303"/>
      <c r="H831" s="304" t="str">
        <f t="shared" si="50"/>
        <v/>
      </c>
      <c r="I831" s="82"/>
    </row>
    <row r="832" spans="2:9" s="223" customFormat="1" x14ac:dyDescent="0.2">
      <c r="B832" s="22"/>
      <c r="C832" s="1"/>
      <c r="D832" s="4"/>
      <c r="E832" s="4"/>
      <c r="F832" s="300"/>
      <c r="G832" s="303"/>
      <c r="H832" s="304" t="str">
        <f t="shared" si="50"/>
        <v/>
      </c>
      <c r="I832" s="82"/>
    </row>
    <row r="833" spans="1:9" s="223" customFormat="1" x14ac:dyDescent="0.2">
      <c r="B833" s="22"/>
      <c r="C833" s="1"/>
      <c r="D833" s="4"/>
      <c r="E833" s="4"/>
      <c r="F833" s="300"/>
      <c r="G833" s="303"/>
      <c r="H833" s="304" t="str">
        <f t="shared" si="50"/>
        <v/>
      </c>
      <c r="I833" s="82"/>
    </row>
    <row r="834" spans="1:9" s="223" customFormat="1" x14ac:dyDescent="0.2">
      <c r="B834" s="22"/>
      <c r="C834" s="1"/>
      <c r="D834" s="4"/>
      <c r="E834" s="4"/>
      <c r="F834" s="300"/>
      <c r="G834" s="303"/>
      <c r="H834" s="304" t="str">
        <f>IF(D834="","",F834*G834)</f>
        <v/>
      </c>
      <c r="I834" s="82"/>
    </row>
    <row r="835" spans="1:9" s="223" customFormat="1" x14ac:dyDescent="0.2">
      <c r="B835" s="22"/>
      <c r="C835" s="77"/>
      <c r="D835" s="4"/>
      <c r="E835" s="4"/>
      <c r="F835" s="300"/>
      <c r="G835" s="303"/>
      <c r="H835" s="304" t="str">
        <f>IF(D835="","",F835*G835)</f>
        <v/>
      </c>
      <c r="I835" s="82"/>
    </row>
    <row r="836" spans="1:9" s="223" customFormat="1" x14ac:dyDescent="0.2">
      <c r="B836" s="308"/>
      <c r="C836" s="1"/>
      <c r="D836" s="4"/>
      <c r="E836" s="4"/>
      <c r="F836" s="300"/>
      <c r="G836" s="303"/>
      <c r="H836" s="304" t="str">
        <f>IF(D836="","",F836*G836)</f>
        <v/>
      </c>
      <c r="I836" s="82"/>
    </row>
    <row r="837" spans="1:9" s="223" customFormat="1" x14ac:dyDescent="0.2">
      <c r="B837" s="308"/>
      <c r="C837" s="1"/>
      <c r="D837" s="249"/>
      <c r="E837" s="58"/>
      <c r="F837" s="300"/>
      <c r="G837" s="214"/>
      <c r="H837" s="304" t="str">
        <f>IF(D837="","",F837*G837)</f>
        <v/>
      </c>
      <c r="I837" s="82"/>
    </row>
    <row r="838" spans="1:9" s="223" customFormat="1" x14ac:dyDescent="0.2">
      <c r="B838" s="309"/>
      <c r="C838" s="1"/>
      <c r="D838" s="249"/>
      <c r="E838" s="58"/>
      <c r="F838" s="300"/>
      <c r="G838" s="214"/>
      <c r="H838" s="304" t="str">
        <f>IF(D838="","",F838*G838)</f>
        <v/>
      </c>
      <c r="I838" s="82"/>
    </row>
    <row r="839" spans="1:9" s="223" customFormat="1" x14ac:dyDescent="0.2">
      <c r="B839" s="22"/>
      <c r="C839" s="1"/>
      <c r="D839" s="4"/>
      <c r="E839" s="4"/>
      <c r="F839" s="300"/>
      <c r="G839" s="303"/>
      <c r="H839" s="304" t="str">
        <f t="shared" si="50"/>
        <v/>
      </c>
      <c r="I839" s="82"/>
    </row>
    <row r="840" spans="1:9" s="223" customFormat="1" x14ac:dyDescent="0.2">
      <c r="B840" s="22"/>
      <c r="C840" s="1"/>
      <c r="D840" s="4"/>
      <c r="E840" s="4"/>
      <c r="F840" s="300"/>
      <c r="G840" s="303"/>
      <c r="H840" s="304" t="str">
        <f t="shared" si="50"/>
        <v/>
      </c>
      <c r="I840" s="82"/>
    </row>
    <row r="841" spans="1:9" s="104" customFormat="1" x14ac:dyDescent="0.2">
      <c r="A841" s="223"/>
      <c r="B841" s="22"/>
      <c r="C841" s="1"/>
      <c r="D841" s="4"/>
      <c r="E841" s="4"/>
      <c r="F841" s="300"/>
      <c r="G841" s="303"/>
      <c r="H841" s="304" t="str">
        <f t="shared" si="50"/>
        <v/>
      </c>
      <c r="I841" s="82"/>
    </row>
    <row r="842" spans="1:9" s="104" customFormat="1" x14ac:dyDescent="0.2">
      <c r="A842" s="223"/>
      <c r="B842" s="22"/>
      <c r="C842" s="1"/>
      <c r="D842" s="4"/>
      <c r="E842" s="4"/>
      <c r="F842" s="300"/>
      <c r="G842" s="303"/>
      <c r="H842" s="304" t="str">
        <f t="shared" si="50"/>
        <v/>
      </c>
      <c r="I842" s="82"/>
    </row>
    <row r="843" spans="1:9" s="104" customFormat="1" x14ac:dyDescent="0.2">
      <c r="A843" s="223"/>
      <c r="B843" s="22"/>
      <c r="C843" s="1"/>
      <c r="D843" s="4"/>
      <c r="E843" s="4"/>
      <c r="F843" s="300"/>
      <c r="G843" s="303"/>
      <c r="H843" s="303" t="str">
        <f t="shared" si="50"/>
        <v/>
      </c>
      <c r="I843" s="45"/>
    </row>
    <row r="844" spans="1:9" s="104" customFormat="1" ht="12" customHeight="1" x14ac:dyDescent="0.2">
      <c r="A844" s="223"/>
      <c r="B844" s="245"/>
      <c r="C844" s="1"/>
      <c r="D844" s="4"/>
      <c r="E844" s="4"/>
      <c r="F844" s="300"/>
      <c r="G844" s="303"/>
      <c r="H844" s="303" t="str">
        <f t="shared" si="50"/>
        <v/>
      </c>
      <c r="I844" s="45"/>
    </row>
    <row r="845" spans="1:9" s="104" customFormat="1" ht="12" customHeight="1" x14ac:dyDescent="0.2">
      <c r="A845" s="223"/>
      <c r="B845" s="22"/>
      <c r="C845" s="1"/>
      <c r="D845" s="4"/>
      <c r="E845" s="4"/>
      <c r="F845" s="300"/>
      <c r="G845" s="303"/>
      <c r="H845" s="303" t="str">
        <f t="shared" si="50"/>
        <v/>
      </c>
      <c r="I845" s="45"/>
    </row>
    <row r="846" spans="1:9" s="104" customFormat="1" ht="12" customHeight="1" x14ac:dyDescent="0.2">
      <c r="A846" s="223"/>
      <c r="B846" s="22"/>
      <c r="C846" s="1"/>
      <c r="D846" s="4"/>
      <c r="E846" s="4"/>
      <c r="F846" s="300"/>
      <c r="G846" s="303"/>
      <c r="H846" s="303" t="str">
        <f t="shared" si="50"/>
        <v/>
      </c>
      <c r="I846" s="45"/>
    </row>
    <row r="847" spans="1:9" s="104" customFormat="1" ht="12" customHeight="1" x14ac:dyDescent="0.2">
      <c r="A847" s="223"/>
      <c r="B847" s="22"/>
      <c r="C847" s="1"/>
      <c r="D847" s="4"/>
      <c r="E847" s="4"/>
      <c r="F847" s="300"/>
      <c r="G847" s="303"/>
      <c r="H847" s="303" t="str">
        <f t="shared" si="50"/>
        <v/>
      </c>
      <c r="I847" s="45"/>
    </row>
    <row r="848" spans="1:9" s="104" customFormat="1" ht="12" customHeight="1" x14ac:dyDescent="0.2">
      <c r="A848" s="223"/>
      <c r="B848" s="22"/>
      <c r="C848" s="1"/>
      <c r="D848" s="4"/>
      <c r="E848" s="4"/>
      <c r="F848" s="300"/>
      <c r="G848" s="303"/>
      <c r="H848" s="303" t="str">
        <f t="shared" si="50"/>
        <v/>
      </c>
      <c r="I848" s="45"/>
    </row>
    <row r="849" spans="1:9" s="104" customFormat="1" ht="12" customHeight="1" x14ac:dyDescent="0.2">
      <c r="A849" s="223"/>
      <c r="B849" s="22"/>
      <c r="C849" s="1"/>
      <c r="D849" s="4"/>
      <c r="E849" s="4"/>
      <c r="F849" s="300"/>
      <c r="G849" s="303"/>
      <c r="H849" s="303" t="str">
        <f t="shared" si="50"/>
        <v/>
      </c>
      <c r="I849" s="45"/>
    </row>
    <row r="850" spans="1:9" s="104" customFormat="1" ht="12" customHeight="1" x14ac:dyDescent="0.2">
      <c r="A850" s="223"/>
      <c r="B850" s="22"/>
      <c r="C850" s="1"/>
      <c r="D850" s="4"/>
      <c r="E850" s="4"/>
      <c r="F850" s="300"/>
      <c r="G850" s="303"/>
      <c r="H850" s="303" t="str">
        <f t="shared" si="50"/>
        <v/>
      </c>
      <c r="I850" s="45"/>
    </row>
    <row r="851" spans="1:9" s="104" customFormat="1" ht="12" customHeight="1" x14ac:dyDescent="0.2">
      <c r="A851" s="223"/>
      <c r="B851" s="22"/>
      <c r="C851" s="1"/>
      <c r="D851" s="4"/>
      <c r="E851" s="4"/>
      <c r="F851" s="300"/>
      <c r="G851" s="303"/>
      <c r="H851" s="303" t="str">
        <f t="shared" si="50"/>
        <v/>
      </c>
      <c r="I851" s="45"/>
    </row>
    <row r="852" spans="1:9" s="104" customFormat="1" ht="12" customHeight="1" x14ac:dyDescent="0.2">
      <c r="A852" s="223"/>
      <c r="B852" s="22"/>
      <c r="C852" s="1"/>
      <c r="D852" s="4"/>
      <c r="E852" s="4"/>
      <c r="F852" s="300"/>
      <c r="G852" s="303"/>
      <c r="H852" s="303" t="str">
        <f t="shared" si="50"/>
        <v/>
      </c>
      <c r="I852" s="45"/>
    </row>
    <row r="853" spans="1:9" s="104" customFormat="1" ht="12" customHeight="1" x14ac:dyDescent="0.2">
      <c r="A853" s="223"/>
      <c r="B853" s="22"/>
      <c r="C853" s="1"/>
      <c r="D853" s="4"/>
      <c r="E853" s="4"/>
      <c r="F853" s="300"/>
      <c r="G853" s="303"/>
      <c r="H853" s="303" t="str">
        <f t="shared" si="50"/>
        <v/>
      </c>
      <c r="I853" s="45"/>
    </row>
    <row r="854" spans="1:9" s="104" customFormat="1" ht="22.5" customHeight="1" x14ac:dyDescent="0.2">
      <c r="A854" s="223"/>
      <c r="B854" s="160" t="str">
        <f>B802</f>
        <v>C4.4</v>
      </c>
      <c r="C854" s="158" t="str">
        <f>C802</f>
        <v>COMMERCIAL MATERIALS</v>
      </c>
      <c r="D854" s="24"/>
      <c r="E854" s="24"/>
      <c r="F854" s="25"/>
      <c r="G854" s="27"/>
      <c r="H854" s="312">
        <f>SUM(H800:H853)</f>
        <v>0</v>
      </c>
      <c r="I854" s="341"/>
    </row>
    <row r="856" spans="1:9" s="223" customFormat="1" x14ac:dyDescent="0.2">
      <c r="B856" s="237"/>
      <c r="C856" s="222"/>
      <c r="D856" s="238"/>
      <c r="E856" s="238"/>
      <c r="F856" s="238"/>
    </row>
    <row r="857" spans="1:9" x14ac:dyDescent="0.2">
      <c r="B857" s="112" t="s">
        <v>8</v>
      </c>
      <c r="C857" s="228"/>
      <c r="D857" s="229"/>
      <c r="E857" s="229"/>
      <c r="F857" s="394" t="str">
        <f>"SECTION "&amp;B861</f>
        <v>SECTION C4.5</v>
      </c>
      <c r="G857" s="394"/>
      <c r="H857" s="395"/>
      <c r="I857" s="340"/>
    </row>
    <row r="858" spans="1:9" s="223" customFormat="1" ht="8.1" customHeight="1" x14ac:dyDescent="0.2">
      <c r="B858" s="75"/>
      <c r="C858" s="243"/>
      <c r="D858" s="243"/>
      <c r="E858" s="243"/>
      <c r="F858" s="243"/>
      <c r="G858" s="243"/>
      <c r="H858" s="244"/>
      <c r="I858" s="162"/>
    </row>
    <row r="859" spans="1:9" s="240" customFormat="1" ht="20.100000000000001" customHeight="1" x14ac:dyDescent="0.2">
      <c r="B859" s="28" t="s">
        <v>9</v>
      </c>
      <c r="C859" s="26" t="s">
        <v>2</v>
      </c>
      <c r="D859" s="26" t="s">
        <v>3</v>
      </c>
      <c r="E859" s="26" t="s">
        <v>4</v>
      </c>
      <c r="F859" s="26" t="s">
        <v>5</v>
      </c>
      <c r="G859" s="26" t="s">
        <v>6</v>
      </c>
      <c r="H859" s="26" t="s">
        <v>7</v>
      </c>
      <c r="I859" s="44"/>
    </row>
    <row r="860" spans="1:9" s="223" customFormat="1" x14ac:dyDescent="0.2">
      <c r="B860" s="22"/>
      <c r="C860" s="1"/>
      <c r="D860" s="4"/>
      <c r="E860" s="4"/>
      <c r="F860" s="300"/>
      <c r="G860" s="303"/>
      <c r="H860" s="303" t="str">
        <f t="shared" ref="H860:H912" si="51">IF(D860="","",F860*G860)</f>
        <v/>
      </c>
      <c r="I860" s="45"/>
    </row>
    <row r="861" spans="1:9" s="223" customFormat="1" x14ac:dyDescent="0.2">
      <c r="B861" s="23" t="s">
        <v>308</v>
      </c>
      <c r="C861" s="3" t="s">
        <v>309</v>
      </c>
      <c r="D861" s="4"/>
      <c r="E861" s="4"/>
      <c r="F861" s="300"/>
      <c r="G861" s="303"/>
      <c r="H861" s="303" t="str">
        <f t="shared" si="51"/>
        <v/>
      </c>
      <c r="I861" s="45"/>
    </row>
    <row r="862" spans="1:9" s="223" customFormat="1" x14ac:dyDescent="0.2">
      <c r="B862" s="22"/>
      <c r="C862" s="1"/>
      <c r="D862" s="4"/>
      <c r="E862" s="4"/>
      <c r="F862" s="300"/>
      <c r="G862" s="303"/>
      <c r="H862" s="303" t="str">
        <f t="shared" si="51"/>
        <v/>
      </c>
      <c r="I862" s="45"/>
    </row>
    <row r="863" spans="1:9" s="223" customFormat="1" x14ac:dyDescent="0.2">
      <c r="B863" s="22" t="s">
        <v>310</v>
      </c>
      <c r="C863" s="1" t="s">
        <v>311</v>
      </c>
      <c r="D863" s="4"/>
      <c r="E863" s="4"/>
      <c r="F863" s="300"/>
      <c r="G863" s="303"/>
      <c r="H863" s="303"/>
      <c r="I863" s="45"/>
    </row>
    <row r="864" spans="1:9" s="223" customFormat="1" x14ac:dyDescent="0.2">
      <c r="B864" s="245"/>
      <c r="C864" s="1"/>
      <c r="D864" s="4"/>
      <c r="E864" s="4"/>
      <c r="F864" s="300"/>
      <c r="G864" s="303"/>
      <c r="H864" s="303"/>
      <c r="I864" s="45"/>
    </row>
    <row r="865" spans="2:9" s="223" customFormat="1" ht="29.25" customHeight="1" x14ac:dyDescent="0.2">
      <c r="B865" s="22" t="s">
        <v>312</v>
      </c>
      <c r="C865" s="1" t="s">
        <v>313</v>
      </c>
      <c r="D865" s="2" t="s">
        <v>42</v>
      </c>
      <c r="E865" s="246"/>
      <c r="F865" s="367">
        <v>1</v>
      </c>
      <c r="G865" s="368">
        <v>500000</v>
      </c>
      <c r="H865" s="369">
        <f>F865*G865</f>
        <v>500000</v>
      </c>
      <c r="I865" s="82"/>
    </row>
    <row r="866" spans="2:9" s="223" customFormat="1" ht="12.75" customHeight="1" x14ac:dyDescent="0.2">
      <c r="B866" s="22" t="s">
        <v>314</v>
      </c>
      <c r="C866" s="1" t="s">
        <v>315</v>
      </c>
      <c r="D866" s="2" t="s">
        <v>45</v>
      </c>
      <c r="E866" s="246"/>
      <c r="F866" s="367">
        <f>H865</f>
        <v>500000</v>
      </c>
      <c r="G866" s="372"/>
      <c r="H866" s="369">
        <f>F866*G866</f>
        <v>0</v>
      </c>
      <c r="I866" s="82"/>
    </row>
    <row r="867" spans="2:9" s="223" customFormat="1" x14ac:dyDescent="0.2">
      <c r="B867" s="22"/>
      <c r="C867" s="1"/>
      <c r="D867" s="4"/>
      <c r="E867" s="4"/>
      <c r="F867" s="300"/>
      <c r="G867" s="303"/>
      <c r="H867" s="303" t="str">
        <f t="shared" si="51"/>
        <v/>
      </c>
      <c r="I867" s="45"/>
    </row>
    <row r="868" spans="2:9" s="223" customFormat="1" ht="18" customHeight="1" x14ac:dyDescent="0.2">
      <c r="B868" s="22"/>
      <c r="C868" s="1"/>
      <c r="D868" s="2"/>
      <c r="E868" s="2"/>
      <c r="F868" s="367"/>
      <c r="G868" s="368"/>
      <c r="H868" s="369"/>
      <c r="I868" s="82"/>
    </row>
    <row r="869" spans="2:9" s="223" customFormat="1" x14ac:dyDescent="0.2">
      <c r="B869" s="245"/>
      <c r="C869" s="77"/>
      <c r="D869" s="4"/>
      <c r="E869" s="4"/>
      <c r="F869" s="300"/>
      <c r="G869" s="303"/>
      <c r="H869" s="304"/>
      <c r="I869" s="82"/>
    </row>
    <row r="870" spans="2:9" s="223" customFormat="1" x14ac:dyDescent="0.2">
      <c r="B870" s="22"/>
      <c r="C870" s="1"/>
      <c r="D870" s="2"/>
      <c r="E870" s="2"/>
      <c r="F870" s="367"/>
      <c r="G870" s="368"/>
      <c r="H870" s="369"/>
      <c r="I870" s="82"/>
    </row>
    <row r="871" spans="2:9" s="223" customFormat="1" x14ac:dyDescent="0.2">
      <c r="B871" s="22"/>
      <c r="C871" s="1"/>
      <c r="D871" s="2"/>
      <c r="E871" s="2"/>
      <c r="F871" s="367"/>
      <c r="G871" s="368"/>
      <c r="H871" s="369"/>
      <c r="I871" s="82"/>
    </row>
    <row r="872" spans="2:9" s="223" customFormat="1" x14ac:dyDescent="0.2">
      <c r="B872" s="22"/>
      <c r="C872" s="1"/>
      <c r="D872" s="4"/>
      <c r="E872" s="4"/>
      <c r="F872" s="300"/>
      <c r="G872" s="303"/>
      <c r="H872" s="304"/>
      <c r="I872" s="82"/>
    </row>
    <row r="873" spans="2:9" s="223" customFormat="1" x14ac:dyDescent="0.2">
      <c r="B873" s="22"/>
      <c r="C873" s="1"/>
      <c r="D873" s="2"/>
      <c r="E873" s="4"/>
      <c r="F873" s="370"/>
      <c r="G873" s="368"/>
      <c r="H873" s="369"/>
      <c r="I873" s="371"/>
    </row>
    <row r="874" spans="2:9" s="223" customFormat="1" x14ac:dyDescent="0.2">
      <c r="B874" s="309"/>
      <c r="C874" s="1"/>
      <c r="D874" s="249"/>
      <c r="E874" s="58"/>
      <c r="F874" s="300"/>
      <c r="G874" s="214"/>
      <c r="H874" s="304"/>
      <c r="I874" s="82"/>
    </row>
    <row r="875" spans="2:9" s="223" customFormat="1" ht="13.5" x14ac:dyDescent="0.25">
      <c r="B875" s="245"/>
      <c r="C875" s="1"/>
      <c r="D875" s="4"/>
      <c r="E875" s="5"/>
      <c r="F875" s="300"/>
      <c r="G875" s="303"/>
      <c r="H875" s="304"/>
      <c r="I875" s="82"/>
    </row>
    <row r="876" spans="2:9" s="223" customFormat="1" x14ac:dyDescent="0.2">
      <c r="B876" s="22"/>
      <c r="C876" s="1"/>
      <c r="D876" s="4"/>
      <c r="E876" s="4"/>
      <c r="F876" s="300"/>
      <c r="G876" s="303"/>
      <c r="H876" s="304"/>
      <c r="I876" s="82"/>
    </row>
    <row r="877" spans="2:9" s="223" customFormat="1" x14ac:dyDescent="0.2">
      <c r="B877" s="22"/>
      <c r="C877" s="1"/>
      <c r="D877" s="4"/>
      <c r="E877" s="4"/>
      <c r="F877" s="300"/>
      <c r="G877" s="303"/>
      <c r="H877" s="304" t="str">
        <f t="shared" si="51"/>
        <v/>
      </c>
      <c r="I877" s="82"/>
    </row>
    <row r="878" spans="2:9" s="223" customFormat="1" x14ac:dyDescent="0.2">
      <c r="B878" s="22"/>
      <c r="C878" s="1"/>
      <c r="D878" s="4"/>
      <c r="E878" s="4"/>
      <c r="F878" s="300"/>
      <c r="G878" s="303"/>
      <c r="H878" s="304" t="str">
        <f t="shared" si="51"/>
        <v/>
      </c>
      <c r="I878" s="82"/>
    </row>
    <row r="879" spans="2:9" s="223" customFormat="1" x14ac:dyDescent="0.2">
      <c r="B879" s="22"/>
      <c r="C879" s="1"/>
      <c r="D879" s="4"/>
      <c r="E879" s="4"/>
      <c r="F879" s="300"/>
      <c r="G879" s="303"/>
      <c r="H879" s="304" t="str">
        <f t="shared" si="51"/>
        <v/>
      </c>
      <c r="I879" s="82"/>
    </row>
    <row r="880" spans="2:9" s="223" customFormat="1" x14ac:dyDescent="0.2">
      <c r="B880" s="22"/>
      <c r="C880" s="1"/>
      <c r="D880" s="4"/>
      <c r="E880" s="4"/>
      <c r="F880" s="300"/>
      <c r="G880" s="303"/>
      <c r="H880" s="304" t="str">
        <f t="shared" si="51"/>
        <v/>
      </c>
      <c r="I880" s="82"/>
    </row>
    <row r="881" spans="2:9" s="223" customFormat="1" x14ac:dyDescent="0.2">
      <c r="B881" s="22"/>
      <c r="C881" s="1"/>
      <c r="D881" s="4"/>
      <c r="E881" s="4"/>
      <c r="F881" s="300"/>
      <c r="G881" s="303"/>
      <c r="H881" s="304" t="str">
        <f t="shared" si="51"/>
        <v/>
      </c>
      <c r="I881" s="82"/>
    </row>
    <row r="882" spans="2:9" s="223" customFormat="1" x14ac:dyDescent="0.2">
      <c r="B882" s="22"/>
      <c r="C882" s="1"/>
      <c r="D882" s="4"/>
      <c r="E882" s="4"/>
      <c r="F882" s="300"/>
      <c r="G882" s="303"/>
      <c r="H882" s="304" t="str">
        <f t="shared" si="51"/>
        <v/>
      </c>
      <c r="I882" s="82"/>
    </row>
    <row r="883" spans="2:9" s="223" customFormat="1" x14ac:dyDescent="0.2">
      <c r="B883" s="22"/>
      <c r="C883" s="1"/>
      <c r="D883" s="4"/>
      <c r="E883" s="4"/>
      <c r="F883" s="300"/>
      <c r="G883" s="303"/>
      <c r="H883" s="304" t="str">
        <f t="shared" si="51"/>
        <v/>
      </c>
      <c r="I883" s="82"/>
    </row>
    <row r="884" spans="2:9" s="223" customFormat="1" x14ac:dyDescent="0.2">
      <c r="B884" s="22"/>
      <c r="C884" s="1"/>
      <c r="D884" s="4"/>
      <c r="E884" s="4"/>
      <c r="F884" s="300"/>
      <c r="G884" s="303"/>
      <c r="H884" s="304" t="str">
        <f t="shared" si="51"/>
        <v/>
      </c>
      <c r="I884" s="82"/>
    </row>
    <row r="885" spans="2:9" s="223" customFormat="1" x14ac:dyDescent="0.2">
      <c r="B885" s="22"/>
      <c r="C885" s="1"/>
      <c r="D885" s="4"/>
      <c r="E885" s="4"/>
      <c r="F885" s="300"/>
      <c r="G885" s="303"/>
      <c r="H885" s="304" t="str">
        <f t="shared" si="51"/>
        <v/>
      </c>
      <c r="I885" s="82"/>
    </row>
    <row r="886" spans="2:9" s="223" customFormat="1" x14ac:dyDescent="0.2">
      <c r="B886" s="22"/>
      <c r="C886" s="1"/>
      <c r="D886" s="4"/>
      <c r="E886" s="4"/>
      <c r="F886" s="300"/>
      <c r="G886" s="303"/>
      <c r="H886" s="304" t="str">
        <f t="shared" si="51"/>
        <v/>
      </c>
      <c r="I886" s="82"/>
    </row>
    <row r="887" spans="2:9" s="223" customFormat="1" x14ac:dyDescent="0.2">
      <c r="B887" s="22"/>
      <c r="C887" s="1"/>
      <c r="D887" s="4"/>
      <c r="E887" s="4"/>
      <c r="F887" s="300"/>
      <c r="G887" s="303"/>
      <c r="H887" s="304" t="str">
        <f t="shared" si="51"/>
        <v/>
      </c>
      <c r="I887" s="82"/>
    </row>
    <row r="888" spans="2:9" s="223" customFormat="1" x14ac:dyDescent="0.2">
      <c r="B888" s="22"/>
      <c r="C888" s="1"/>
      <c r="D888" s="4"/>
      <c r="E888" s="4"/>
      <c r="F888" s="300"/>
      <c r="G888" s="303"/>
      <c r="H888" s="304" t="str">
        <f t="shared" si="51"/>
        <v/>
      </c>
      <c r="I888" s="82"/>
    </row>
    <row r="889" spans="2:9" s="223" customFormat="1" x14ac:dyDescent="0.2">
      <c r="B889" s="22"/>
      <c r="C889" s="1"/>
      <c r="D889" s="4"/>
      <c r="E889" s="4"/>
      <c r="F889" s="300"/>
      <c r="G889" s="303"/>
      <c r="H889" s="304" t="str">
        <f t="shared" si="51"/>
        <v/>
      </c>
      <c r="I889" s="82"/>
    </row>
    <row r="890" spans="2:9" s="223" customFormat="1" x14ac:dyDescent="0.2">
      <c r="B890" s="22"/>
      <c r="C890" s="1"/>
      <c r="D890" s="4"/>
      <c r="E890" s="4"/>
      <c r="F890" s="300"/>
      <c r="G890" s="303"/>
      <c r="H890" s="304" t="str">
        <f t="shared" si="51"/>
        <v/>
      </c>
      <c r="I890" s="82"/>
    </row>
    <row r="891" spans="2:9" s="223" customFormat="1" x14ac:dyDescent="0.2">
      <c r="B891" s="22"/>
      <c r="C891" s="1"/>
      <c r="D891" s="4"/>
      <c r="E891" s="4"/>
      <c r="F891" s="300"/>
      <c r="G891" s="303"/>
      <c r="H891" s="304" t="str">
        <f t="shared" si="51"/>
        <v/>
      </c>
      <c r="I891" s="82"/>
    </row>
    <row r="892" spans="2:9" s="223" customFormat="1" x14ac:dyDescent="0.2">
      <c r="B892" s="22"/>
      <c r="C892" s="1"/>
      <c r="D892" s="4"/>
      <c r="E892" s="4"/>
      <c r="F892" s="300"/>
      <c r="G892" s="303"/>
      <c r="H892" s="304" t="str">
        <f t="shared" si="51"/>
        <v/>
      </c>
      <c r="I892" s="82"/>
    </row>
    <row r="893" spans="2:9" s="223" customFormat="1" x14ac:dyDescent="0.2">
      <c r="B893" s="22"/>
      <c r="C893" s="1"/>
      <c r="D893" s="4"/>
      <c r="E893" s="4"/>
      <c r="F893" s="300"/>
      <c r="G893" s="303"/>
      <c r="H893" s="304" t="str">
        <f>IF(D893="","",F893*G893)</f>
        <v/>
      </c>
      <c r="I893" s="82"/>
    </row>
    <row r="894" spans="2:9" s="223" customFormat="1" x14ac:dyDescent="0.2">
      <c r="B894" s="22"/>
      <c r="C894" s="77"/>
      <c r="D894" s="4"/>
      <c r="E894" s="4"/>
      <c r="F894" s="300"/>
      <c r="G894" s="303"/>
      <c r="H894" s="304" t="str">
        <f>IF(D894="","",F894*G894)</f>
        <v/>
      </c>
      <c r="I894" s="82"/>
    </row>
    <row r="895" spans="2:9" s="223" customFormat="1" x14ac:dyDescent="0.2">
      <c r="B895" s="308"/>
      <c r="C895" s="1"/>
      <c r="D895" s="4"/>
      <c r="E895" s="4"/>
      <c r="F895" s="300"/>
      <c r="G895" s="303"/>
      <c r="H895" s="304" t="str">
        <f>IF(D895="","",F895*G895)</f>
        <v/>
      </c>
      <c r="I895" s="82"/>
    </row>
    <row r="896" spans="2:9" s="223" customFormat="1" x14ac:dyDescent="0.2">
      <c r="B896" s="308"/>
      <c r="C896" s="1"/>
      <c r="D896" s="249"/>
      <c r="E896" s="58"/>
      <c r="F896" s="300"/>
      <c r="G896" s="214"/>
      <c r="H896" s="304" t="str">
        <f>IF(D896="","",F896*G896)</f>
        <v/>
      </c>
      <c r="I896" s="82"/>
    </row>
    <row r="897" spans="1:9" s="223" customFormat="1" x14ac:dyDescent="0.2">
      <c r="B897" s="309"/>
      <c r="C897" s="1"/>
      <c r="D897" s="249"/>
      <c r="E897" s="58"/>
      <c r="F897" s="300"/>
      <c r="G897" s="214"/>
      <c r="H897" s="304" t="str">
        <f>IF(D897="","",F897*G897)</f>
        <v/>
      </c>
      <c r="I897" s="82"/>
    </row>
    <row r="898" spans="1:9" s="223" customFormat="1" x14ac:dyDescent="0.2">
      <c r="B898" s="22"/>
      <c r="C898" s="1"/>
      <c r="D898" s="4"/>
      <c r="E898" s="4"/>
      <c r="F898" s="300"/>
      <c r="G898" s="303"/>
      <c r="H898" s="304" t="str">
        <f t="shared" si="51"/>
        <v/>
      </c>
      <c r="I898" s="82"/>
    </row>
    <row r="899" spans="1:9" s="223" customFormat="1" x14ac:dyDescent="0.2">
      <c r="B899" s="22"/>
      <c r="C899" s="1"/>
      <c r="D899" s="4"/>
      <c r="E899" s="4"/>
      <c r="F899" s="300"/>
      <c r="G899" s="303"/>
      <c r="H899" s="304" t="str">
        <f t="shared" si="51"/>
        <v/>
      </c>
      <c r="I899" s="82"/>
    </row>
    <row r="900" spans="1:9" s="104" customFormat="1" x14ac:dyDescent="0.2">
      <c r="A900" s="223"/>
      <c r="B900" s="22"/>
      <c r="C900" s="1"/>
      <c r="D900" s="4"/>
      <c r="E900" s="4"/>
      <c r="F900" s="300"/>
      <c r="G900" s="303"/>
      <c r="H900" s="304" t="str">
        <f t="shared" si="51"/>
        <v/>
      </c>
      <c r="I900" s="82"/>
    </row>
    <row r="901" spans="1:9" s="104" customFormat="1" x14ac:dyDescent="0.2">
      <c r="A901" s="223"/>
      <c r="B901" s="22"/>
      <c r="C901" s="1"/>
      <c r="D901" s="4"/>
      <c r="E901" s="4"/>
      <c r="F901" s="300"/>
      <c r="G901" s="303"/>
      <c r="H901" s="304" t="str">
        <f t="shared" si="51"/>
        <v/>
      </c>
      <c r="I901" s="82"/>
    </row>
    <row r="902" spans="1:9" s="104" customFormat="1" x14ac:dyDescent="0.2">
      <c r="A902" s="223"/>
      <c r="B902" s="22"/>
      <c r="C902" s="1"/>
      <c r="D902" s="4"/>
      <c r="E902" s="4"/>
      <c r="F902" s="300"/>
      <c r="G902" s="303"/>
      <c r="H902" s="303" t="str">
        <f t="shared" si="51"/>
        <v/>
      </c>
      <c r="I902" s="45"/>
    </row>
    <row r="903" spans="1:9" s="104" customFormat="1" ht="12" customHeight="1" x14ac:dyDescent="0.2">
      <c r="A903" s="223"/>
      <c r="B903" s="245"/>
      <c r="C903" s="1"/>
      <c r="D903" s="4"/>
      <c r="E903" s="4"/>
      <c r="F903" s="300"/>
      <c r="G903" s="303"/>
      <c r="H903" s="303" t="str">
        <f t="shared" si="51"/>
        <v/>
      </c>
      <c r="I903" s="45"/>
    </row>
    <row r="904" spans="1:9" s="104" customFormat="1" ht="12" customHeight="1" x14ac:dyDescent="0.2">
      <c r="A904" s="223"/>
      <c r="B904" s="22"/>
      <c r="C904" s="1"/>
      <c r="D904" s="4"/>
      <c r="E904" s="4"/>
      <c r="F904" s="300"/>
      <c r="G904" s="303"/>
      <c r="H904" s="303" t="str">
        <f t="shared" si="51"/>
        <v/>
      </c>
      <c r="I904" s="45"/>
    </row>
    <row r="905" spans="1:9" s="104" customFormat="1" ht="12" customHeight="1" x14ac:dyDescent="0.2">
      <c r="A905" s="223"/>
      <c r="B905" s="22"/>
      <c r="C905" s="1"/>
      <c r="D905" s="4"/>
      <c r="E905" s="4"/>
      <c r="F905" s="300"/>
      <c r="G905" s="303"/>
      <c r="H905" s="303" t="str">
        <f t="shared" si="51"/>
        <v/>
      </c>
      <c r="I905" s="45"/>
    </row>
    <row r="906" spans="1:9" s="104" customFormat="1" ht="12" customHeight="1" x14ac:dyDescent="0.2">
      <c r="A906" s="223"/>
      <c r="B906" s="22"/>
      <c r="C906" s="1"/>
      <c r="D906" s="4"/>
      <c r="E906" s="4"/>
      <c r="F906" s="300"/>
      <c r="G906" s="303"/>
      <c r="H906" s="303" t="str">
        <f t="shared" si="51"/>
        <v/>
      </c>
      <c r="I906" s="45"/>
    </row>
    <row r="907" spans="1:9" s="104" customFormat="1" ht="12" customHeight="1" x14ac:dyDescent="0.2">
      <c r="A907" s="223"/>
      <c r="B907" s="22"/>
      <c r="C907" s="1"/>
      <c r="D907" s="4"/>
      <c r="E907" s="4"/>
      <c r="F907" s="300"/>
      <c r="G907" s="303"/>
      <c r="H907" s="303" t="str">
        <f t="shared" si="51"/>
        <v/>
      </c>
      <c r="I907" s="45"/>
    </row>
    <row r="908" spans="1:9" s="104" customFormat="1" ht="12" customHeight="1" x14ac:dyDescent="0.2">
      <c r="A908" s="223"/>
      <c r="B908" s="22"/>
      <c r="C908" s="1"/>
      <c r="D908" s="4"/>
      <c r="E908" s="4"/>
      <c r="F908" s="300"/>
      <c r="G908" s="303"/>
      <c r="H908" s="303" t="str">
        <f t="shared" si="51"/>
        <v/>
      </c>
      <c r="I908" s="45"/>
    </row>
    <row r="909" spans="1:9" s="104" customFormat="1" ht="12" customHeight="1" x14ac:dyDescent="0.2">
      <c r="A909" s="223"/>
      <c r="B909" s="22"/>
      <c r="C909" s="1"/>
      <c r="D909" s="4"/>
      <c r="E909" s="4"/>
      <c r="F909" s="300"/>
      <c r="G909" s="303"/>
      <c r="H909" s="303" t="str">
        <f t="shared" si="51"/>
        <v/>
      </c>
      <c r="I909" s="45"/>
    </row>
    <row r="910" spans="1:9" s="104" customFormat="1" ht="12" customHeight="1" x14ac:dyDescent="0.2">
      <c r="A910" s="223"/>
      <c r="B910" s="22"/>
      <c r="C910" s="1"/>
      <c r="D910" s="4"/>
      <c r="E910" s="4"/>
      <c r="F910" s="300"/>
      <c r="G910" s="303"/>
      <c r="H910" s="303" t="str">
        <f t="shared" si="51"/>
        <v/>
      </c>
      <c r="I910" s="45"/>
    </row>
    <row r="911" spans="1:9" s="104" customFormat="1" ht="12" customHeight="1" x14ac:dyDescent="0.2">
      <c r="A911" s="223"/>
      <c r="B911" s="22"/>
      <c r="C911" s="1"/>
      <c r="D911" s="4"/>
      <c r="E911" s="4"/>
      <c r="F911" s="300"/>
      <c r="G911" s="303"/>
      <c r="H911" s="303" t="str">
        <f t="shared" si="51"/>
        <v/>
      </c>
      <c r="I911" s="45"/>
    </row>
    <row r="912" spans="1:9" s="104" customFormat="1" ht="12" customHeight="1" x14ac:dyDescent="0.2">
      <c r="A912" s="223"/>
      <c r="B912" s="22"/>
      <c r="C912" s="1"/>
      <c r="D912" s="4"/>
      <c r="E912" s="4"/>
      <c r="F912" s="300"/>
      <c r="G912" s="303"/>
      <c r="H912" s="303" t="str">
        <f t="shared" si="51"/>
        <v/>
      </c>
      <c r="I912" s="45"/>
    </row>
    <row r="913" spans="1:9" s="104" customFormat="1" ht="22.5" customHeight="1" x14ac:dyDescent="0.2">
      <c r="A913" s="223"/>
      <c r="B913" s="160" t="str">
        <f>B861</f>
        <v>C4.5</v>
      </c>
      <c r="C913" s="158" t="str">
        <f>C861</f>
        <v>ALTERNATIVE MATERIALS</v>
      </c>
      <c r="D913" s="24"/>
      <c r="E913" s="24"/>
      <c r="F913" s="25"/>
      <c r="G913" s="27"/>
      <c r="H913" s="312">
        <f>SUM(H859:H912)</f>
        <v>500000</v>
      </c>
      <c r="I913" s="341"/>
    </row>
    <row r="915" spans="1:9" s="223" customFormat="1" ht="6" customHeight="1" x14ac:dyDescent="0.2">
      <c r="B915" s="237"/>
      <c r="C915" s="222"/>
      <c r="D915" s="238"/>
      <c r="E915" s="238"/>
      <c r="F915" s="238"/>
    </row>
    <row r="916" spans="1:9" s="223" customFormat="1" x14ac:dyDescent="0.2">
      <c r="B916" s="237"/>
      <c r="C916" s="222"/>
      <c r="D916" s="238"/>
      <c r="E916" s="238"/>
      <c r="F916" s="238"/>
    </row>
    <row r="917" spans="1:9" x14ac:dyDescent="0.2">
      <c r="B917" s="112" t="s">
        <v>8</v>
      </c>
      <c r="C917" s="228"/>
      <c r="D917" s="229"/>
      <c r="E917" s="229"/>
      <c r="F917" s="394" t="str">
        <f>"SECTION "&amp;B921</f>
        <v>SECTION C5.3</v>
      </c>
      <c r="G917" s="394"/>
      <c r="H917" s="395"/>
      <c r="I917" s="340"/>
    </row>
    <row r="918" spans="1:9" s="223" customFormat="1" ht="8.1" customHeight="1" x14ac:dyDescent="0.2">
      <c r="B918" s="75"/>
      <c r="C918" s="243"/>
      <c r="D918" s="243"/>
      <c r="E918" s="243"/>
      <c r="F918" s="243"/>
      <c r="G918" s="243"/>
      <c r="H918" s="244"/>
      <c r="I918" s="162"/>
    </row>
    <row r="919" spans="1:9" s="240" customFormat="1" ht="20.100000000000001" customHeight="1" x14ac:dyDescent="0.2">
      <c r="B919" s="28" t="s">
        <v>9</v>
      </c>
      <c r="C919" s="26" t="s">
        <v>2</v>
      </c>
      <c r="D919" s="26" t="s">
        <v>3</v>
      </c>
      <c r="E919" s="26" t="s">
        <v>4</v>
      </c>
      <c r="F919" s="26" t="s">
        <v>5</v>
      </c>
      <c r="G919" s="26" t="s">
        <v>6</v>
      </c>
      <c r="H919" s="26" t="s">
        <v>7</v>
      </c>
      <c r="I919" s="44"/>
    </row>
    <row r="920" spans="1:9" s="223" customFormat="1" x14ac:dyDescent="0.2">
      <c r="B920" s="22"/>
      <c r="C920" s="1"/>
      <c r="D920" s="4"/>
      <c r="E920" s="4"/>
      <c r="F920" s="300"/>
      <c r="G920" s="303"/>
      <c r="H920" s="303" t="str">
        <f t="shared" ref="H920:H969" si="52">IF(D920="","",F920*G920)</f>
        <v/>
      </c>
      <c r="I920" s="45"/>
    </row>
    <row r="921" spans="1:9" s="223" customFormat="1" x14ac:dyDescent="0.2">
      <c r="B921" s="23" t="s">
        <v>317</v>
      </c>
      <c r="C921" s="3" t="s">
        <v>318</v>
      </c>
      <c r="D921" s="4"/>
      <c r="E921" s="4"/>
      <c r="F921" s="300"/>
      <c r="G921" s="303"/>
      <c r="H921" s="303" t="str">
        <f t="shared" si="52"/>
        <v/>
      </c>
      <c r="I921" s="45"/>
    </row>
    <row r="922" spans="1:9" s="223" customFormat="1" x14ac:dyDescent="0.2">
      <c r="B922" s="22"/>
      <c r="C922" s="1"/>
      <c r="D922" s="4"/>
      <c r="E922" s="4"/>
      <c r="F922" s="300"/>
      <c r="G922" s="303"/>
      <c r="H922" s="303" t="str">
        <f t="shared" si="52"/>
        <v/>
      </c>
      <c r="I922" s="45"/>
    </row>
    <row r="923" spans="1:9" s="223" customFormat="1" ht="24" x14ac:dyDescent="0.2">
      <c r="B923" s="22" t="s">
        <v>319</v>
      </c>
      <c r="C923" s="1" t="s">
        <v>320</v>
      </c>
      <c r="D923" s="2" t="s">
        <v>59</v>
      </c>
      <c r="E923" s="4"/>
      <c r="F923" s="367">
        <v>1</v>
      </c>
      <c r="G923" s="368"/>
      <c r="H923" s="369">
        <f>F923*G923</f>
        <v>0</v>
      </c>
      <c r="I923" s="45"/>
    </row>
    <row r="924" spans="1:9" s="223" customFormat="1" x14ac:dyDescent="0.2">
      <c r="B924" s="245"/>
      <c r="C924" s="1"/>
      <c r="D924" s="4"/>
      <c r="E924" s="4"/>
      <c r="F924" s="300"/>
      <c r="G924" s="303"/>
      <c r="H924" s="303"/>
      <c r="I924" s="45"/>
    </row>
    <row r="925" spans="1:9" s="223" customFormat="1" ht="29.25" customHeight="1" x14ac:dyDescent="0.2">
      <c r="B925" s="22" t="s">
        <v>321</v>
      </c>
      <c r="C925" s="1" t="s">
        <v>322</v>
      </c>
      <c r="D925" s="2"/>
      <c r="E925" s="246"/>
      <c r="F925" s="367"/>
      <c r="G925" s="368"/>
      <c r="H925" s="369"/>
      <c r="I925" s="82"/>
    </row>
    <row r="926" spans="1:9" s="223" customFormat="1" ht="12.75" customHeight="1" x14ac:dyDescent="0.2">
      <c r="B926" s="22" t="s">
        <v>323</v>
      </c>
      <c r="C926" s="1" t="s">
        <v>324</v>
      </c>
      <c r="D926" s="4"/>
      <c r="E926" s="4"/>
      <c r="F926" s="367"/>
      <c r="G926" s="368"/>
      <c r="H926" s="369"/>
      <c r="I926" s="82"/>
    </row>
    <row r="927" spans="1:9" s="223" customFormat="1" x14ac:dyDescent="0.2">
      <c r="B927" s="22"/>
      <c r="C927" s="1"/>
      <c r="D927" s="4"/>
      <c r="E927" s="4"/>
      <c r="F927" s="300"/>
      <c r="G927" s="303"/>
      <c r="H927" s="303" t="str">
        <f t="shared" si="52"/>
        <v/>
      </c>
      <c r="I927" s="45"/>
    </row>
    <row r="928" spans="1:9" s="223" customFormat="1" x14ac:dyDescent="0.2">
      <c r="B928" s="22"/>
      <c r="C928" s="1"/>
      <c r="D928" s="2"/>
      <c r="E928" s="2"/>
      <c r="F928" s="367"/>
      <c r="G928" s="368"/>
      <c r="H928" s="369"/>
      <c r="I928" s="82"/>
    </row>
    <row r="929" spans="2:9" s="223" customFormat="1" ht="24" x14ac:dyDescent="0.2">
      <c r="B929" s="22"/>
      <c r="C929" s="1" t="s">
        <v>325</v>
      </c>
      <c r="D929" s="9" t="s">
        <v>207</v>
      </c>
      <c r="E929" s="2"/>
      <c r="F929" s="367">
        <v>1800</v>
      </c>
      <c r="G929" s="368"/>
      <c r="H929" s="369">
        <f t="shared" ref="H929" si="53">IF(D929="","",F929*G929)</f>
        <v>0</v>
      </c>
      <c r="I929" s="82"/>
    </row>
    <row r="930" spans="2:9" s="223" customFormat="1" x14ac:dyDescent="0.2">
      <c r="B930" s="22"/>
      <c r="C930" s="1"/>
      <c r="D930" s="2"/>
      <c r="E930" s="4"/>
      <c r="F930" s="370"/>
      <c r="G930" s="368"/>
      <c r="H930" s="369"/>
      <c r="I930" s="371"/>
    </row>
    <row r="931" spans="2:9" s="223" customFormat="1" ht="36" x14ac:dyDescent="0.2">
      <c r="B931" s="309"/>
      <c r="C931" s="1" t="s">
        <v>326</v>
      </c>
      <c r="D931" s="9" t="s">
        <v>207</v>
      </c>
      <c r="E931" s="2"/>
      <c r="F931" s="367">
        <v>20105</v>
      </c>
      <c r="G931" s="368"/>
      <c r="H931" s="369">
        <f t="shared" ref="H931" si="54">IF(D931="","",F931*G931)</f>
        <v>0</v>
      </c>
      <c r="I931" s="82"/>
    </row>
    <row r="932" spans="2:9" s="223" customFormat="1" ht="13.5" x14ac:dyDescent="0.25">
      <c r="B932" s="245"/>
      <c r="C932" s="1"/>
      <c r="D932" s="4"/>
      <c r="E932" s="5"/>
      <c r="F932" s="300"/>
      <c r="G932" s="303"/>
      <c r="H932" s="304" t="str">
        <f t="shared" si="52"/>
        <v/>
      </c>
      <c r="I932" s="82"/>
    </row>
    <row r="933" spans="2:9" s="223" customFormat="1" x14ac:dyDescent="0.2">
      <c r="B933" s="22"/>
      <c r="C933" s="1"/>
      <c r="D933" s="4"/>
      <c r="E933" s="4"/>
      <c r="F933" s="300"/>
      <c r="G933" s="303"/>
      <c r="H933" s="304" t="str">
        <f t="shared" si="52"/>
        <v/>
      </c>
      <c r="I933" s="82"/>
    </row>
    <row r="934" spans="2:9" s="223" customFormat="1" x14ac:dyDescent="0.2">
      <c r="B934" s="22"/>
      <c r="C934" s="1"/>
      <c r="D934" s="4"/>
      <c r="E934" s="4"/>
      <c r="F934" s="300"/>
      <c r="G934" s="303"/>
      <c r="H934" s="304" t="str">
        <f t="shared" si="52"/>
        <v/>
      </c>
      <c r="I934" s="82"/>
    </row>
    <row r="935" spans="2:9" s="223" customFormat="1" x14ac:dyDescent="0.2">
      <c r="B935" s="22"/>
      <c r="C935" s="1"/>
      <c r="D935" s="4"/>
      <c r="E935" s="4"/>
      <c r="F935" s="300"/>
      <c r="G935" s="303"/>
      <c r="H935" s="304" t="str">
        <f t="shared" si="52"/>
        <v/>
      </c>
      <c r="I935" s="82"/>
    </row>
    <row r="936" spans="2:9" s="223" customFormat="1" x14ac:dyDescent="0.2">
      <c r="B936" s="22"/>
      <c r="C936" s="1"/>
      <c r="D936" s="4"/>
      <c r="E936" s="4"/>
      <c r="F936" s="300"/>
      <c r="G936" s="303"/>
      <c r="H936" s="304" t="str">
        <f t="shared" si="52"/>
        <v/>
      </c>
      <c r="I936" s="82"/>
    </row>
    <row r="937" spans="2:9" s="223" customFormat="1" x14ac:dyDescent="0.2">
      <c r="B937" s="22"/>
      <c r="C937" s="1"/>
      <c r="D937" s="4"/>
      <c r="E937" s="4"/>
      <c r="F937" s="300"/>
      <c r="G937" s="303"/>
      <c r="H937" s="304" t="str">
        <f t="shared" si="52"/>
        <v/>
      </c>
      <c r="I937" s="82"/>
    </row>
    <row r="938" spans="2:9" s="223" customFormat="1" x14ac:dyDescent="0.2">
      <c r="B938" s="22"/>
      <c r="C938" s="1"/>
      <c r="D938" s="4"/>
      <c r="E938" s="4"/>
      <c r="F938" s="300"/>
      <c r="G938" s="303"/>
      <c r="H938" s="304" t="str">
        <f t="shared" si="52"/>
        <v/>
      </c>
      <c r="I938" s="82"/>
    </row>
    <row r="939" spans="2:9" s="223" customFormat="1" x14ac:dyDescent="0.2">
      <c r="B939" s="22"/>
      <c r="C939" s="1"/>
      <c r="D939" s="4"/>
      <c r="E939" s="4"/>
      <c r="F939" s="300"/>
      <c r="G939" s="303"/>
      <c r="H939" s="304" t="str">
        <f t="shared" si="52"/>
        <v/>
      </c>
      <c r="I939" s="82"/>
    </row>
    <row r="940" spans="2:9" s="223" customFormat="1" x14ac:dyDescent="0.2">
      <c r="B940" s="22"/>
      <c r="C940" s="1"/>
      <c r="D940" s="4"/>
      <c r="E940" s="4"/>
      <c r="F940" s="300"/>
      <c r="G940" s="303"/>
      <c r="H940" s="304" t="str">
        <f t="shared" si="52"/>
        <v/>
      </c>
      <c r="I940" s="82"/>
    </row>
    <row r="941" spans="2:9" s="223" customFormat="1" x14ac:dyDescent="0.2">
      <c r="B941" s="22"/>
      <c r="C941" s="1"/>
      <c r="D941" s="4"/>
      <c r="E941" s="4"/>
      <c r="F941" s="300"/>
      <c r="G941" s="303"/>
      <c r="H941" s="304" t="str">
        <f t="shared" si="52"/>
        <v/>
      </c>
      <c r="I941" s="82"/>
    </row>
    <row r="942" spans="2:9" s="223" customFormat="1" x14ac:dyDescent="0.2">
      <c r="B942" s="22"/>
      <c r="C942" s="1"/>
      <c r="D942" s="4"/>
      <c r="E942" s="4"/>
      <c r="F942" s="300"/>
      <c r="G942" s="303"/>
      <c r="H942" s="304" t="str">
        <f t="shared" si="52"/>
        <v/>
      </c>
      <c r="I942" s="82"/>
    </row>
    <row r="943" spans="2:9" s="223" customFormat="1" x14ac:dyDescent="0.2">
      <c r="B943" s="22"/>
      <c r="C943" s="1"/>
      <c r="D943" s="4"/>
      <c r="E943" s="4"/>
      <c r="F943" s="300"/>
      <c r="G943" s="303"/>
      <c r="H943" s="304" t="str">
        <f t="shared" si="52"/>
        <v/>
      </c>
      <c r="I943" s="82"/>
    </row>
    <row r="944" spans="2:9" s="223" customFormat="1" x14ac:dyDescent="0.2">
      <c r="B944" s="22"/>
      <c r="C944" s="1"/>
      <c r="D944" s="4"/>
      <c r="E944" s="4"/>
      <c r="F944" s="300"/>
      <c r="G944" s="303"/>
      <c r="H944" s="304" t="str">
        <f t="shared" si="52"/>
        <v/>
      </c>
      <c r="I944" s="82"/>
    </row>
    <row r="945" spans="1:9" s="223" customFormat="1" x14ac:dyDescent="0.2">
      <c r="B945" s="22"/>
      <c r="C945" s="1"/>
      <c r="D945" s="4"/>
      <c r="E945" s="4"/>
      <c r="F945" s="300"/>
      <c r="G945" s="303"/>
      <c r="H945" s="304" t="str">
        <f t="shared" si="52"/>
        <v/>
      </c>
      <c r="I945" s="82"/>
    </row>
    <row r="946" spans="1:9" s="223" customFormat="1" x14ac:dyDescent="0.2">
      <c r="B946" s="22"/>
      <c r="C946" s="1"/>
      <c r="D946" s="4"/>
      <c r="E946" s="4"/>
      <c r="F946" s="300"/>
      <c r="G946" s="303"/>
      <c r="H946" s="304" t="str">
        <f t="shared" si="52"/>
        <v/>
      </c>
      <c r="I946" s="82"/>
    </row>
    <row r="947" spans="1:9" s="223" customFormat="1" x14ac:dyDescent="0.2">
      <c r="B947" s="22"/>
      <c r="C947" s="1"/>
      <c r="D947" s="4"/>
      <c r="E947" s="4"/>
      <c r="F947" s="300"/>
      <c r="G947" s="303"/>
      <c r="H947" s="304" t="str">
        <f t="shared" si="52"/>
        <v/>
      </c>
      <c r="I947" s="82"/>
    </row>
    <row r="948" spans="1:9" s="223" customFormat="1" x14ac:dyDescent="0.2">
      <c r="B948" s="22"/>
      <c r="C948" s="1"/>
      <c r="D948" s="4"/>
      <c r="E948" s="4"/>
      <c r="F948" s="300"/>
      <c r="G948" s="303"/>
      <c r="H948" s="304" t="str">
        <f t="shared" si="52"/>
        <v/>
      </c>
      <c r="I948" s="82"/>
    </row>
    <row r="949" spans="1:9" s="223" customFormat="1" x14ac:dyDescent="0.2">
      <c r="B949" s="22"/>
      <c r="C949" s="1"/>
      <c r="D949" s="4"/>
      <c r="E949" s="4"/>
      <c r="F949" s="300"/>
      <c r="G949" s="303"/>
      <c r="H949" s="304" t="str">
        <f t="shared" si="52"/>
        <v/>
      </c>
      <c r="I949" s="82"/>
    </row>
    <row r="950" spans="1:9" s="223" customFormat="1" x14ac:dyDescent="0.2">
      <c r="B950" s="22"/>
      <c r="C950" s="1"/>
      <c r="D950" s="4"/>
      <c r="E950" s="4"/>
      <c r="F950" s="300"/>
      <c r="G950" s="303"/>
      <c r="H950" s="304" t="str">
        <f>IF(D950="","",F950*G950)</f>
        <v/>
      </c>
      <c r="I950" s="82"/>
    </row>
    <row r="951" spans="1:9" s="223" customFormat="1" x14ac:dyDescent="0.2">
      <c r="B951" s="22"/>
      <c r="C951" s="77"/>
      <c r="D951" s="4"/>
      <c r="E951" s="4"/>
      <c r="F951" s="300"/>
      <c r="G951" s="303"/>
      <c r="H951" s="304" t="str">
        <f>IF(D951="","",F951*G951)</f>
        <v/>
      </c>
      <c r="I951" s="82"/>
    </row>
    <row r="952" spans="1:9" s="223" customFormat="1" x14ac:dyDescent="0.2">
      <c r="B952" s="308"/>
      <c r="C952" s="1"/>
      <c r="D952" s="4"/>
      <c r="E952" s="4"/>
      <c r="F952" s="300"/>
      <c r="G952" s="303"/>
      <c r="H952" s="304" t="str">
        <f>IF(D952="","",F952*G952)</f>
        <v/>
      </c>
      <c r="I952" s="82"/>
    </row>
    <row r="953" spans="1:9" s="223" customFormat="1" x14ac:dyDescent="0.2">
      <c r="B953" s="308"/>
      <c r="C953" s="1"/>
      <c r="D953" s="249"/>
      <c r="E953" s="58"/>
      <c r="F953" s="300"/>
      <c r="G953" s="214"/>
      <c r="H953" s="304" t="str">
        <f>IF(D953="","",F953*G953)</f>
        <v/>
      </c>
      <c r="I953" s="82"/>
    </row>
    <row r="954" spans="1:9" s="223" customFormat="1" x14ac:dyDescent="0.2">
      <c r="B954" s="309"/>
      <c r="C954" s="1"/>
      <c r="D954" s="249"/>
      <c r="E954" s="58"/>
      <c r="F954" s="300"/>
      <c r="G954" s="214"/>
      <c r="H954" s="304" t="str">
        <f>IF(D954="","",F954*G954)</f>
        <v/>
      </c>
      <c r="I954" s="82"/>
    </row>
    <row r="955" spans="1:9" s="223" customFormat="1" x14ac:dyDescent="0.2">
      <c r="B955" s="22"/>
      <c r="C955" s="1"/>
      <c r="D955" s="4"/>
      <c r="E955" s="4"/>
      <c r="F955" s="300"/>
      <c r="G955" s="303"/>
      <c r="H955" s="304" t="str">
        <f t="shared" si="52"/>
        <v/>
      </c>
      <c r="I955" s="82"/>
    </row>
    <row r="956" spans="1:9" s="223" customFormat="1" x14ac:dyDescent="0.2">
      <c r="B956" s="22"/>
      <c r="C956" s="1"/>
      <c r="D956" s="4"/>
      <c r="E956" s="4"/>
      <c r="F956" s="300"/>
      <c r="G956" s="303"/>
      <c r="H956" s="304" t="str">
        <f t="shared" si="52"/>
        <v/>
      </c>
      <c r="I956" s="82"/>
    </row>
    <row r="957" spans="1:9" s="104" customFormat="1" x14ac:dyDescent="0.2">
      <c r="A957" s="223"/>
      <c r="B957" s="22"/>
      <c r="C957" s="1"/>
      <c r="D957" s="4"/>
      <c r="E957" s="4"/>
      <c r="F957" s="300"/>
      <c r="G957" s="303"/>
      <c r="H957" s="304" t="str">
        <f t="shared" si="52"/>
        <v/>
      </c>
      <c r="I957" s="82"/>
    </row>
    <row r="958" spans="1:9" s="104" customFormat="1" x14ac:dyDescent="0.2">
      <c r="A958" s="223"/>
      <c r="B958" s="22"/>
      <c r="C958" s="1"/>
      <c r="D958" s="4"/>
      <c r="E958" s="4"/>
      <c r="F958" s="300"/>
      <c r="G958" s="303"/>
      <c r="H958" s="304" t="str">
        <f t="shared" si="52"/>
        <v/>
      </c>
      <c r="I958" s="82"/>
    </row>
    <row r="959" spans="1:9" s="104" customFormat="1" x14ac:dyDescent="0.2">
      <c r="A959" s="223"/>
      <c r="B959" s="22"/>
      <c r="C959" s="1"/>
      <c r="D959" s="4"/>
      <c r="E959" s="4"/>
      <c r="F959" s="300"/>
      <c r="G959" s="303"/>
      <c r="H959" s="303" t="str">
        <f t="shared" si="52"/>
        <v/>
      </c>
      <c r="I959" s="45"/>
    </row>
    <row r="960" spans="1:9" s="104" customFormat="1" ht="12" customHeight="1" x14ac:dyDescent="0.2">
      <c r="A960" s="223"/>
      <c r="B960" s="245"/>
      <c r="C960" s="1"/>
      <c r="D960" s="4"/>
      <c r="E960" s="4"/>
      <c r="F960" s="300"/>
      <c r="G960" s="303"/>
      <c r="H960" s="303" t="str">
        <f t="shared" si="52"/>
        <v/>
      </c>
      <c r="I960" s="45"/>
    </row>
    <row r="961" spans="1:9" s="104" customFormat="1" ht="12" customHeight="1" x14ac:dyDescent="0.2">
      <c r="A961" s="223"/>
      <c r="B961" s="22"/>
      <c r="C961" s="1"/>
      <c r="D961" s="4"/>
      <c r="E961" s="4"/>
      <c r="F961" s="300"/>
      <c r="G961" s="303"/>
      <c r="H961" s="303" t="str">
        <f t="shared" si="52"/>
        <v/>
      </c>
      <c r="I961" s="45"/>
    </row>
    <row r="962" spans="1:9" s="104" customFormat="1" ht="12" customHeight="1" x14ac:dyDescent="0.2">
      <c r="A962" s="223"/>
      <c r="B962" s="22"/>
      <c r="C962" s="1"/>
      <c r="D962" s="4"/>
      <c r="E962" s="4"/>
      <c r="F962" s="300"/>
      <c r="G962" s="303"/>
      <c r="H962" s="303" t="str">
        <f t="shared" si="52"/>
        <v/>
      </c>
      <c r="I962" s="45"/>
    </row>
    <row r="963" spans="1:9" s="104" customFormat="1" ht="12" customHeight="1" x14ac:dyDescent="0.2">
      <c r="A963" s="223"/>
      <c r="B963" s="22"/>
      <c r="C963" s="1"/>
      <c r="D963" s="4"/>
      <c r="E963" s="4"/>
      <c r="F963" s="300"/>
      <c r="G963" s="303"/>
      <c r="H963" s="303" t="str">
        <f t="shared" si="52"/>
        <v/>
      </c>
      <c r="I963" s="45"/>
    </row>
    <row r="964" spans="1:9" s="104" customFormat="1" ht="12" customHeight="1" x14ac:dyDescent="0.2">
      <c r="A964" s="223"/>
      <c r="B964" s="22"/>
      <c r="C964" s="1"/>
      <c r="D964" s="4"/>
      <c r="E964" s="4"/>
      <c r="F964" s="300"/>
      <c r="G964" s="303"/>
      <c r="H964" s="303" t="str">
        <f t="shared" si="52"/>
        <v/>
      </c>
      <c r="I964" s="45"/>
    </row>
    <row r="965" spans="1:9" s="104" customFormat="1" ht="12" customHeight="1" x14ac:dyDescent="0.2">
      <c r="A965" s="223"/>
      <c r="B965" s="22"/>
      <c r="C965" s="1"/>
      <c r="D965" s="4"/>
      <c r="E965" s="4"/>
      <c r="F965" s="300"/>
      <c r="G965" s="303"/>
      <c r="H965" s="303" t="str">
        <f t="shared" si="52"/>
        <v/>
      </c>
      <c r="I965" s="45"/>
    </row>
    <row r="966" spans="1:9" s="104" customFormat="1" ht="12" customHeight="1" x14ac:dyDescent="0.2">
      <c r="A966" s="223"/>
      <c r="B966" s="22"/>
      <c r="C966" s="1"/>
      <c r="D966" s="4"/>
      <c r="E966" s="4"/>
      <c r="F966" s="300"/>
      <c r="G966" s="303"/>
      <c r="H966" s="303" t="str">
        <f t="shared" si="52"/>
        <v/>
      </c>
      <c r="I966" s="45"/>
    </row>
    <row r="967" spans="1:9" s="104" customFormat="1" ht="12" customHeight="1" x14ac:dyDescent="0.2">
      <c r="A967" s="223"/>
      <c r="B967" s="22"/>
      <c r="C967" s="1"/>
      <c r="D967" s="4"/>
      <c r="E967" s="4"/>
      <c r="F967" s="300"/>
      <c r="G967" s="303"/>
      <c r="H967" s="303" t="str">
        <f t="shared" si="52"/>
        <v/>
      </c>
      <c r="I967" s="45"/>
    </row>
    <row r="968" spans="1:9" s="104" customFormat="1" ht="12" customHeight="1" x14ac:dyDescent="0.2">
      <c r="A968" s="223"/>
      <c r="B968" s="22"/>
      <c r="C968" s="1"/>
      <c r="D968" s="4"/>
      <c r="E968" s="4"/>
      <c r="F968" s="300"/>
      <c r="G968" s="303"/>
      <c r="H968" s="303" t="str">
        <f t="shared" si="52"/>
        <v/>
      </c>
      <c r="I968" s="45"/>
    </row>
    <row r="969" spans="1:9" s="104" customFormat="1" ht="12" customHeight="1" x14ac:dyDescent="0.2">
      <c r="A969" s="223"/>
      <c r="B969" s="22"/>
      <c r="C969" s="1"/>
      <c r="D969" s="4"/>
      <c r="E969" s="4"/>
      <c r="F969" s="300"/>
      <c r="G969" s="303"/>
      <c r="H969" s="303" t="str">
        <f t="shared" si="52"/>
        <v/>
      </c>
      <c r="I969" s="45"/>
    </row>
    <row r="970" spans="1:9" s="104" customFormat="1" ht="22.5" customHeight="1" x14ac:dyDescent="0.2">
      <c r="A970" s="223"/>
      <c r="B970" s="160" t="str">
        <f>B921</f>
        <v>C5.3</v>
      </c>
      <c r="C970" s="158" t="str">
        <f>C921</f>
        <v>ROAD PAVEMENT LAYERS</v>
      </c>
      <c r="D970" s="24"/>
      <c r="E970" s="24"/>
      <c r="F970" s="25"/>
      <c r="G970" s="27"/>
      <c r="H970" s="312">
        <f>SUM(H919:H969)</f>
        <v>0</v>
      </c>
      <c r="I970" s="341"/>
    </row>
    <row r="971" spans="1:9" s="223" customFormat="1" ht="6" customHeight="1" x14ac:dyDescent="0.2">
      <c r="B971" s="237"/>
      <c r="C971" s="222"/>
      <c r="D971" s="238"/>
      <c r="E971" s="238"/>
      <c r="F971" s="238"/>
    </row>
    <row r="972" spans="1:9" s="223" customFormat="1" x14ac:dyDescent="0.2">
      <c r="B972" s="237"/>
      <c r="C972" s="222"/>
      <c r="D972" s="238"/>
      <c r="E972" s="238"/>
      <c r="F972" s="238"/>
    </row>
    <row r="973" spans="1:9" x14ac:dyDescent="0.2">
      <c r="B973" s="112" t="s">
        <v>8</v>
      </c>
      <c r="C973" s="228"/>
      <c r="D973" s="229"/>
      <c r="E973" s="229"/>
      <c r="F973" s="394" t="str">
        <f>"SECTION "&amp;B977</f>
        <v>SECTION C5.4</v>
      </c>
      <c r="G973" s="394"/>
      <c r="H973" s="395"/>
      <c r="I973" s="340"/>
    </row>
    <row r="974" spans="1:9" s="223" customFormat="1" ht="8.1" customHeight="1" x14ac:dyDescent="0.2">
      <c r="B974" s="75"/>
      <c r="C974" s="243"/>
      <c r="D974" s="243"/>
      <c r="E974" s="243"/>
      <c r="F974" s="243"/>
      <c r="G974" s="243"/>
      <c r="H974" s="244"/>
      <c r="I974" s="162"/>
    </row>
    <row r="975" spans="1:9" s="240" customFormat="1" ht="20.100000000000001" customHeight="1" x14ac:dyDescent="0.2">
      <c r="B975" s="28" t="s">
        <v>9</v>
      </c>
      <c r="C975" s="26" t="s">
        <v>2</v>
      </c>
      <c r="D975" s="26" t="s">
        <v>3</v>
      </c>
      <c r="E975" s="26" t="s">
        <v>4</v>
      </c>
      <c r="F975" s="26" t="s">
        <v>5</v>
      </c>
      <c r="G975" s="26" t="s">
        <v>6</v>
      </c>
      <c r="H975" s="26" t="s">
        <v>7</v>
      </c>
      <c r="I975" s="44"/>
    </row>
    <row r="976" spans="1:9" s="223" customFormat="1" x14ac:dyDescent="0.2">
      <c r="B976" s="22"/>
      <c r="C976" s="1"/>
      <c r="D976" s="4"/>
      <c r="E976" s="4"/>
      <c r="F976" s="300"/>
      <c r="G976" s="303"/>
      <c r="H976" s="303" t="str">
        <f t="shared" ref="H976:H1029" si="55">IF(D976="","",F976*G976)</f>
        <v/>
      </c>
      <c r="I976" s="45"/>
    </row>
    <row r="977" spans="2:9" s="223" customFormat="1" x14ac:dyDescent="0.2">
      <c r="B977" s="23" t="s">
        <v>327</v>
      </c>
      <c r="C977" s="3" t="s">
        <v>328</v>
      </c>
      <c r="D977" s="4"/>
      <c r="E977" s="4"/>
      <c r="F977" s="300"/>
      <c r="G977" s="303"/>
      <c r="H977" s="303" t="str">
        <f t="shared" si="55"/>
        <v/>
      </c>
      <c r="I977" s="45"/>
    </row>
    <row r="978" spans="2:9" s="223" customFormat="1" x14ac:dyDescent="0.2">
      <c r="B978" s="22"/>
      <c r="C978" s="1"/>
      <c r="D978" s="4"/>
      <c r="E978" s="4"/>
      <c r="F978" s="300"/>
      <c r="G978" s="303"/>
      <c r="H978" s="303" t="str">
        <f t="shared" si="55"/>
        <v/>
      </c>
      <c r="I978" s="45"/>
    </row>
    <row r="979" spans="2:9" s="223" customFormat="1" ht="24" x14ac:dyDescent="0.2">
      <c r="B979" s="22" t="s">
        <v>329</v>
      </c>
      <c r="C979" s="1" t="s">
        <v>330</v>
      </c>
      <c r="D979" s="2" t="s">
        <v>37</v>
      </c>
      <c r="E979" s="4"/>
      <c r="F979" s="367">
        <v>20105</v>
      </c>
      <c r="G979" s="368"/>
      <c r="H979" s="369">
        <f>F979*G979</f>
        <v>0</v>
      </c>
      <c r="I979" s="45"/>
    </row>
    <row r="980" spans="2:9" s="223" customFormat="1" x14ac:dyDescent="0.2">
      <c r="B980" s="245"/>
      <c r="C980" s="1"/>
      <c r="D980" s="4"/>
      <c r="E980" s="4"/>
      <c r="F980" s="300"/>
      <c r="G980" s="303"/>
      <c r="H980" s="303"/>
      <c r="I980" s="45"/>
    </row>
    <row r="981" spans="2:9" s="223" customFormat="1" ht="29.25" customHeight="1" x14ac:dyDescent="0.2">
      <c r="B981" s="22" t="s">
        <v>331</v>
      </c>
      <c r="C981" s="1" t="s">
        <v>332</v>
      </c>
      <c r="D981" s="2"/>
      <c r="E981" s="246"/>
      <c r="F981" s="367"/>
      <c r="G981" s="368"/>
      <c r="H981" s="369"/>
      <c r="I981" s="82"/>
    </row>
    <row r="982" spans="2:9" s="223" customFormat="1" ht="12.75" customHeight="1" x14ac:dyDescent="0.2">
      <c r="B982" s="22" t="s">
        <v>333</v>
      </c>
      <c r="C982" s="1" t="s">
        <v>334</v>
      </c>
      <c r="D982" s="4"/>
      <c r="E982" s="4"/>
      <c r="F982" s="367"/>
      <c r="G982" s="368"/>
      <c r="H982" s="369"/>
      <c r="I982" s="82"/>
    </row>
    <row r="983" spans="2:9" s="223" customFormat="1" x14ac:dyDescent="0.2">
      <c r="B983" s="22"/>
      <c r="C983" s="1"/>
      <c r="D983" s="4"/>
      <c r="E983" s="4"/>
      <c r="F983" s="300"/>
      <c r="G983" s="303"/>
      <c r="H983" s="303" t="str">
        <f t="shared" si="55"/>
        <v/>
      </c>
      <c r="I983" s="45"/>
    </row>
    <row r="984" spans="2:9" s="223" customFormat="1" ht="18" customHeight="1" x14ac:dyDescent="0.2">
      <c r="B984" s="22"/>
      <c r="C984" s="1" t="s">
        <v>335</v>
      </c>
      <c r="D984" s="2" t="s">
        <v>336</v>
      </c>
      <c r="E984" s="367"/>
      <c r="F984" s="367">
        <v>0</v>
      </c>
      <c r="G984" s="368"/>
      <c r="H984" s="369">
        <f t="shared" si="55"/>
        <v>0</v>
      </c>
      <c r="I984" s="82"/>
    </row>
    <row r="985" spans="2:9" s="223" customFormat="1" ht="18" customHeight="1" x14ac:dyDescent="0.2">
      <c r="B985" s="245"/>
      <c r="C985" s="1"/>
      <c r="D985" s="2"/>
      <c r="E985" s="2"/>
      <c r="F985" s="367"/>
      <c r="G985" s="368"/>
      <c r="H985" s="369"/>
      <c r="I985" s="82"/>
    </row>
    <row r="986" spans="2:9" s="223" customFormat="1" ht="18" customHeight="1" x14ac:dyDescent="0.2">
      <c r="B986" s="245"/>
      <c r="C986" s="1" t="s">
        <v>337</v>
      </c>
      <c r="D986" s="2" t="s">
        <v>336</v>
      </c>
      <c r="E986" s="2" t="s">
        <v>4</v>
      </c>
      <c r="F986" s="367">
        <v>2688</v>
      </c>
      <c r="G986" s="368"/>
      <c r="H986" s="369">
        <f t="shared" ref="H986" si="56">IF(D986="","",F986*G986)</f>
        <v>0</v>
      </c>
      <c r="I986" s="82"/>
    </row>
    <row r="987" spans="2:9" s="223" customFormat="1" x14ac:dyDescent="0.2">
      <c r="B987" s="245"/>
      <c r="C987" s="77"/>
      <c r="D987" s="4"/>
      <c r="E987" s="4"/>
      <c r="F987" s="300"/>
      <c r="G987" s="303"/>
      <c r="H987" s="304" t="str">
        <f t="shared" si="55"/>
        <v/>
      </c>
      <c r="I987" s="82"/>
    </row>
    <row r="988" spans="2:9" s="223" customFormat="1" x14ac:dyDescent="0.2">
      <c r="B988" s="22" t="s">
        <v>338</v>
      </c>
      <c r="C988" s="1" t="s">
        <v>339</v>
      </c>
      <c r="D988" s="2" t="s">
        <v>210</v>
      </c>
      <c r="E988" s="2"/>
      <c r="F988" s="367">
        <v>400</v>
      </c>
      <c r="G988" s="368"/>
      <c r="H988" s="369">
        <f t="shared" si="55"/>
        <v>0</v>
      </c>
      <c r="I988" s="82"/>
    </row>
    <row r="989" spans="2:9" s="223" customFormat="1" x14ac:dyDescent="0.2">
      <c r="B989" s="22"/>
      <c r="C989" s="1"/>
      <c r="D989" s="4"/>
      <c r="E989" s="4"/>
      <c r="F989" s="300"/>
      <c r="G989" s="303"/>
      <c r="H989" s="304"/>
      <c r="I989" s="82"/>
    </row>
    <row r="990" spans="2:9" s="223" customFormat="1" x14ac:dyDescent="0.2">
      <c r="B990" s="22"/>
      <c r="C990" s="1"/>
      <c r="D990" s="2"/>
      <c r="E990" s="4"/>
      <c r="F990" s="370"/>
      <c r="G990" s="368"/>
      <c r="H990" s="369"/>
      <c r="I990" s="371"/>
    </row>
    <row r="991" spans="2:9" s="223" customFormat="1" x14ac:dyDescent="0.2">
      <c r="B991" s="309"/>
      <c r="C991" s="1"/>
      <c r="D991" s="249"/>
      <c r="E991" s="58"/>
      <c r="F991" s="300"/>
      <c r="G991" s="214"/>
      <c r="H991" s="304" t="str">
        <f t="shared" si="55"/>
        <v/>
      </c>
      <c r="I991" s="82"/>
    </row>
    <row r="992" spans="2:9" s="223" customFormat="1" ht="13.5" x14ac:dyDescent="0.25">
      <c r="B992" s="245"/>
      <c r="C992" s="1"/>
      <c r="D992" s="4"/>
      <c r="E992" s="5"/>
      <c r="F992" s="300"/>
      <c r="G992" s="303"/>
      <c r="H992" s="304" t="str">
        <f t="shared" si="55"/>
        <v/>
      </c>
      <c r="I992" s="82"/>
    </row>
    <row r="993" spans="2:9" s="223" customFormat="1" x14ac:dyDescent="0.2">
      <c r="B993" s="22"/>
      <c r="C993" s="1"/>
      <c r="D993" s="4"/>
      <c r="E993" s="4"/>
      <c r="F993" s="300"/>
      <c r="G993" s="303"/>
      <c r="H993" s="304" t="str">
        <f t="shared" si="55"/>
        <v/>
      </c>
      <c r="I993" s="82"/>
    </row>
    <row r="994" spans="2:9" s="223" customFormat="1" x14ac:dyDescent="0.2">
      <c r="B994" s="22"/>
      <c r="C994" s="1"/>
      <c r="D994" s="4"/>
      <c r="E994" s="4"/>
      <c r="F994" s="300"/>
      <c r="G994" s="303"/>
      <c r="H994" s="304" t="str">
        <f t="shared" si="55"/>
        <v/>
      </c>
      <c r="I994" s="82"/>
    </row>
    <row r="995" spans="2:9" s="223" customFormat="1" x14ac:dyDescent="0.2">
      <c r="B995" s="22"/>
      <c r="C995" s="1"/>
      <c r="D995" s="4"/>
      <c r="E995" s="4"/>
      <c r="F995" s="300"/>
      <c r="G995" s="303"/>
      <c r="H995" s="304" t="str">
        <f t="shared" si="55"/>
        <v/>
      </c>
      <c r="I995" s="82"/>
    </row>
    <row r="996" spans="2:9" s="223" customFormat="1" x14ac:dyDescent="0.2">
      <c r="B996" s="22"/>
      <c r="C996" s="1"/>
      <c r="D996" s="4"/>
      <c r="E996" s="4"/>
      <c r="F996" s="300"/>
      <c r="G996" s="303"/>
      <c r="H996" s="304" t="str">
        <f t="shared" si="55"/>
        <v/>
      </c>
      <c r="I996" s="82"/>
    </row>
    <row r="997" spans="2:9" s="223" customFormat="1" x14ac:dyDescent="0.2">
      <c r="B997" s="22"/>
      <c r="C997" s="1"/>
      <c r="D997" s="4"/>
      <c r="E997" s="4"/>
      <c r="F997" s="300"/>
      <c r="G997" s="303"/>
      <c r="H997" s="304" t="str">
        <f t="shared" si="55"/>
        <v/>
      </c>
      <c r="I997" s="82"/>
    </row>
    <row r="998" spans="2:9" s="223" customFormat="1" x14ac:dyDescent="0.2">
      <c r="B998" s="22"/>
      <c r="C998" s="1"/>
      <c r="D998" s="4"/>
      <c r="E998" s="4"/>
      <c r="F998" s="300"/>
      <c r="G998" s="303"/>
      <c r="H998" s="304" t="str">
        <f t="shared" si="55"/>
        <v/>
      </c>
      <c r="I998" s="82"/>
    </row>
    <row r="999" spans="2:9" s="223" customFormat="1" x14ac:dyDescent="0.2">
      <c r="B999" s="22"/>
      <c r="C999" s="1"/>
      <c r="D999" s="4"/>
      <c r="E999" s="4"/>
      <c r="F999" s="300"/>
      <c r="G999" s="303"/>
      <c r="H999" s="304" t="str">
        <f t="shared" si="55"/>
        <v/>
      </c>
      <c r="I999" s="82"/>
    </row>
    <row r="1000" spans="2:9" s="223" customFormat="1" x14ac:dyDescent="0.2">
      <c r="B1000" s="22"/>
      <c r="C1000" s="1"/>
      <c r="D1000" s="4"/>
      <c r="E1000" s="4"/>
      <c r="F1000" s="300"/>
      <c r="G1000" s="303"/>
      <c r="H1000" s="304" t="str">
        <f t="shared" si="55"/>
        <v/>
      </c>
      <c r="I1000" s="82"/>
    </row>
    <row r="1001" spans="2:9" s="223" customFormat="1" x14ac:dyDescent="0.2">
      <c r="B1001" s="22"/>
      <c r="C1001" s="1"/>
      <c r="D1001" s="4"/>
      <c r="E1001" s="4"/>
      <c r="F1001" s="300"/>
      <c r="G1001" s="303"/>
      <c r="H1001" s="304" t="str">
        <f t="shared" si="55"/>
        <v/>
      </c>
      <c r="I1001" s="82"/>
    </row>
    <row r="1002" spans="2:9" s="223" customFormat="1" x14ac:dyDescent="0.2">
      <c r="B1002" s="22"/>
      <c r="C1002" s="1"/>
      <c r="D1002" s="4"/>
      <c r="E1002" s="4"/>
      <c r="F1002" s="300"/>
      <c r="G1002" s="303"/>
      <c r="H1002" s="304" t="str">
        <f t="shared" si="55"/>
        <v/>
      </c>
      <c r="I1002" s="82"/>
    </row>
    <row r="1003" spans="2:9" s="223" customFormat="1" x14ac:dyDescent="0.2">
      <c r="B1003" s="22"/>
      <c r="C1003" s="1"/>
      <c r="D1003" s="4"/>
      <c r="E1003" s="4"/>
      <c r="F1003" s="300"/>
      <c r="G1003" s="303"/>
      <c r="H1003" s="304" t="str">
        <f t="shared" si="55"/>
        <v/>
      </c>
      <c r="I1003" s="82"/>
    </row>
    <row r="1004" spans="2:9" s="223" customFormat="1" x14ac:dyDescent="0.2">
      <c r="B1004" s="22"/>
      <c r="C1004" s="1"/>
      <c r="D1004" s="4"/>
      <c r="E1004" s="4"/>
      <c r="F1004" s="300"/>
      <c r="G1004" s="303"/>
      <c r="H1004" s="304" t="str">
        <f t="shared" si="55"/>
        <v/>
      </c>
      <c r="I1004" s="82"/>
    </row>
    <row r="1005" spans="2:9" s="223" customFormat="1" x14ac:dyDescent="0.2">
      <c r="B1005" s="22"/>
      <c r="C1005" s="1"/>
      <c r="D1005" s="4"/>
      <c r="E1005" s="4"/>
      <c r="F1005" s="300"/>
      <c r="G1005" s="303"/>
      <c r="H1005" s="304" t="str">
        <f t="shared" si="55"/>
        <v/>
      </c>
      <c r="I1005" s="82"/>
    </row>
    <row r="1006" spans="2:9" s="223" customFormat="1" x14ac:dyDescent="0.2">
      <c r="B1006" s="22"/>
      <c r="C1006" s="1"/>
      <c r="D1006" s="4"/>
      <c r="E1006" s="4"/>
      <c r="F1006" s="300"/>
      <c r="G1006" s="303"/>
      <c r="H1006" s="304" t="str">
        <f t="shared" si="55"/>
        <v/>
      </c>
      <c r="I1006" s="82"/>
    </row>
    <row r="1007" spans="2:9" s="223" customFormat="1" x14ac:dyDescent="0.2">
      <c r="B1007" s="22"/>
      <c r="C1007" s="1"/>
      <c r="D1007" s="4"/>
      <c r="E1007" s="4"/>
      <c r="F1007" s="300"/>
      <c r="G1007" s="303"/>
      <c r="H1007" s="304" t="str">
        <f t="shared" si="55"/>
        <v/>
      </c>
      <c r="I1007" s="82"/>
    </row>
    <row r="1008" spans="2:9" s="223" customFormat="1" x14ac:dyDescent="0.2">
      <c r="B1008" s="22"/>
      <c r="C1008" s="1"/>
      <c r="D1008" s="4"/>
      <c r="E1008" s="4"/>
      <c r="F1008" s="300"/>
      <c r="G1008" s="303"/>
      <c r="H1008" s="304" t="str">
        <f t="shared" si="55"/>
        <v/>
      </c>
      <c r="I1008" s="82"/>
    </row>
    <row r="1009" spans="1:9" s="223" customFormat="1" x14ac:dyDescent="0.2">
      <c r="B1009" s="22"/>
      <c r="C1009" s="1"/>
      <c r="D1009" s="4"/>
      <c r="E1009" s="4"/>
      <c r="F1009" s="300"/>
      <c r="G1009" s="303"/>
      <c r="H1009" s="304" t="str">
        <f t="shared" si="55"/>
        <v/>
      </c>
      <c r="I1009" s="82"/>
    </row>
    <row r="1010" spans="1:9" s="223" customFormat="1" x14ac:dyDescent="0.2">
      <c r="B1010" s="22"/>
      <c r="C1010" s="1"/>
      <c r="D1010" s="4"/>
      <c r="E1010" s="4"/>
      <c r="F1010" s="300"/>
      <c r="G1010" s="303"/>
      <c r="H1010" s="304" t="str">
        <f>IF(D1010="","",F1010*G1010)</f>
        <v/>
      </c>
      <c r="I1010" s="82"/>
    </row>
    <row r="1011" spans="1:9" s="223" customFormat="1" x14ac:dyDescent="0.2">
      <c r="B1011" s="22"/>
      <c r="C1011" s="77"/>
      <c r="D1011" s="4"/>
      <c r="E1011" s="4"/>
      <c r="F1011" s="300"/>
      <c r="G1011" s="303"/>
      <c r="H1011" s="304" t="str">
        <f>IF(D1011="","",F1011*G1011)</f>
        <v/>
      </c>
      <c r="I1011" s="82"/>
    </row>
    <row r="1012" spans="1:9" s="223" customFormat="1" x14ac:dyDescent="0.2">
      <c r="B1012" s="308"/>
      <c r="C1012" s="1"/>
      <c r="D1012" s="4"/>
      <c r="E1012" s="4"/>
      <c r="F1012" s="300"/>
      <c r="G1012" s="303"/>
      <c r="H1012" s="304" t="str">
        <f>IF(D1012="","",F1012*G1012)</f>
        <v/>
      </c>
      <c r="I1012" s="82"/>
    </row>
    <row r="1013" spans="1:9" s="223" customFormat="1" x14ac:dyDescent="0.2">
      <c r="B1013" s="308"/>
      <c r="C1013" s="1"/>
      <c r="D1013" s="249"/>
      <c r="E1013" s="58"/>
      <c r="F1013" s="300"/>
      <c r="G1013" s="214"/>
      <c r="H1013" s="304" t="str">
        <f>IF(D1013="","",F1013*G1013)</f>
        <v/>
      </c>
      <c r="I1013" s="82"/>
    </row>
    <row r="1014" spans="1:9" s="223" customFormat="1" x14ac:dyDescent="0.2">
      <c r="B1014" s="309"/>
      <c r="C1014" s="1"/>
      <c r="D1014" s="249"/>
      <c r="E1014" s="58"/>
      <c r="F1014" s="300"/>
      <c r="G1014" s="214"/>
      <c r="H1014" s="304" t="str">
        <f>IF(D1014="","",F1014*G1014)</f>
        <v/>
      </c>
      <c r="I1014" s="82"/>
    </row>
    <row r="1015" spans="1:9" s="223" customFormat="1" x14ac:dyDescent="0.2">
      <c r="B1015" s="22"/>
      <c r="C1015" s="1"/>
      <c r="D1015" s="4"/>
      <c r="E1015" s="4"/>
      <c r="F1015" s="300"/>
      <c r="G1015" s="303"/>
      <c r="H1015" s="304" t="str">
        <f t="shared" si="55"/>
        <v/>
      </c>
      <c r="I1015" s="82"/>
    </row>
    <row r="1016" spans="1:9" s="223" customFormat="1" x14ac:dyDescent="0.2">
      <c r="B1016" s="22"/>
      <c r="C1016" s="1"/>
      <c r="D1016" s="4"/>
      <c r="E1016" s="4"/>
      <c r="F1016" s="300"/>
      <c r="G1016" s="303"/>
      <c r="H1016" s="304" t="str">
        <f t="shared" si="55"/>
        <v/>
      </c>
      <c r="I1016" s="82"/>
    </row>
    <row r="1017" spans="1:9" s="104" customFormat="1" x14ac:dyDescent="0.2">
      <c r="A1017" s="223"/>
      <c r="B1017" s="22"/>
      <c r="C1017" s="1"/>
      <c r="D1017" s="4"/>
      <c r="E1017" s="4"/>
      <c r="F1017" s="300"/>
      <c r="G1017" s="303"/>
      <c r="H1017" s="304" t="str">
        <f t="shared" si="55"/>
        <v/>
      </c>
      <c r="I1017" s="82"/>
    </row>
    <row r="1018" spans="1:9" s="104" customFormat="1" x14ac:dyDescent="0.2">
      <c r="A1018" s="223"/>
      <c r="B1018" s="22"/>
      <c r="C1018" s="1"/>
      <c r="D1018" s="4"/>
      <c r="E1018" s="4"/>
      <c r="F1018" s="300"/>
      <c r="G1018" s="303"/>
      <c r="H1018" s="304" t="str">
        <f t="shared" si="55"/>
        <v/>
      </c>
      <c r="I1018" s="82"/>
    </row>
    <row r="1019" spans="1:9" s="104" customFormat="1" x14ac:dyDescent="0.2">
      <c r="A1019" s="223"/>
      <c r="B1019" s="22"/>
      <c r="C1019" s="1"/>
      <c r="D1019" s="4"/>
      <c r="E1019" s="4"/>
      <c r="F1019" s="300"/>
      <c r="G1019" s="303"/>
      <c r="H1019" s="303" t="str">
        <f t="shared" si="55"/>
        <v/>
      </c>
      <c r="I1019" s="45"/>
    </row>
    <row r="1020" spans="1:9" s="104" customFormat="1" ht="12" customHeight="1" x14ac:dyDescent="0.2">
      <c r="A1020" s="223"/>
      <c r="B1020" s="245"/>
      <c r="C1020" s="1"/>
      <c r="D1020" s="4"/>
      <c r="E1020" s="4"/>
      <c r="F1020" s="300"/>
      <c r="G1020" s="303"/>
      <c r="H1020" s="303" t="str">
        <f t="shared" si="55"/>
        <v/>
      </c>
      <c r="I1020" s="45"/>
    </row>
    <row r="1021" spans="1:9" s="104" customFormat="1" ht="12" customHeight="1" x14ac:dyDescent="0.2">
      <c r="A1021" s="223"/>
      <c r="B1021" s="22"/>
      <c r="C1021" s="1"/>
      <c r="D1021" s="4"/>
      <c r="E1021" s="4"/>
      <c r="F1021" s="300"/>
      <c r="G1021" s="303"/>
      <c r="H1021" s="303" t="str">
        <f t="shared" si="55"/>
        <v/>
      </c>
      <c r="I1021" s="45"/>
    </row>
    <row r="1022" spans="1:9" s="104" customFormat="1" ht="12" customHeight="1" x14ac:dyDescent="0.2">
      <c r="A1022" s="223"/>
      <c r="B1022" s="22"/>
      <c r="C1022" s="1"/>
      <c r="D1022" s="4"/>
      <c r="E1022" s="4"/>
      <c r="F1022" s="300"/>
      <c r="G1022" s="303"/>
      <c r="H1022" s="303" t="str">
        <f t="shared" si="55"/>
        <v/>
      </c>
      <c r="I1022" s="45"/>
    </row>
    <row r="1023" spans="1:9" s="104" customFormat="1" ht="12" customHeight="1" x14ac:dyDescent="0.2">
      <c r="A1023" s="223"/>
      <c r="B1023" s="22"/>
      <c r="C1023" s="1"/>
      <c r="D1023" s="4"/>
      <c r="E1023" s="4"/>
      <c r="F1023" s="300"/>
      <c r="G1023" s="303"/>
      <c r="H1023" s="303" t="str">
        <f t="shared" si="55"/>
        <v/>
      </c>
      <c r="I1023" s="45"/>
    </row>
    <row r="1024" spans="1:9" s="104" customFormat="1" ht="12" customHeight="1" x14ac:dyDescent="0.2">
      <c r="A1024" s="223"/>
      <c r="B1024" s="22"/>
      <c r="C1024" s="1"/>
      <c r="D1024" s="4"/>
      <c r="E1024" s="4"/>
      <c r="F1024" s="300"/>
      <c r="G1024" s="303"/>
      <c r="H1024" s="303" t="str">
        <f t="shared" si="55"/>
        <v/>
      </c>
      <c r="I1024" s="45"/>
    </row>
    <row r="1025" spans="1:9" s="104" customFormat="1" ht="12" customHeight="1" x14ac:dyDescent="0.2">
      <c r="A1025" s="223"/>
      <c r="B1025" s="22"/>
      <c r="C1025" s="1"/>
      <c r="D1025" s="4"/>
      <c r="E1025" s="4"/>
      <c r="F1025" s="300"/>
      <c r="G1025" s="303"/>
      <c r="H1025" s="303" t="str">
        <f t="shared" si="55"/>
        <v/>
      </c>
      <c r="I1025" s="45"/>
    </row>
    <row r="1026" spans="1:9" s="104" customFormat="1" ht="12" customHeight="1" x14ac:dyDescent="0.2">
      <c r="A1026" s="223"/>
      <c r="B1026" s="22"/>
      <c r="C1026" s="1"/>
      <c r="D1026" s="4"/>
      <c r="E1026" s="4"/>
      <c r="F1026" s="300"/>
      <c r="G1026" s="303"/>
      <c r="H1026" s="303" t="str">
        <f t="shared" si="55"/>
        <v/>
      </c>
      <c r="I1026" s="45"/>
    </row>
    <row r="1027" spans="1:9" s="104" customFormat="1" ht="12" customHeight="1" x14ac:dyDescent="0.2">
      <c r="A1027" s="223"/>
      <c r="B1027" s="22"/>
      <c r="C1027" s="1"/>
      <c r="D1027" s="4"/>
      <c r="E1027" s="4"/>
      <c r="F1027" s="300"/>
      <c r="G1027" s="303"/>
      <c r="H1027" s="303" t="str">
        <f t="shared" si="55"/>
        <v/>
      </c>
      <c r="I1027" s="45"/>
    </row>
    <row r="1028" spans="1:9" s="104" customFormat="1" ht="12" customHeight="1" x14ac:dyDescent="0.2">
      <c r="A1028" s="223"/>
      <c r="B1028" s="22"/>
      <c r="C1028" s="1"/>
      <c r="D1028" s="4"/>
      <c r="E1028" s="4"/>
      <c r="F1028" s="300"/>
      <c r="G1028" s="303"/>
      <c r="H1028" s="303" t="str">
        <f t="shared" si="55"/>
        <v/>
      </c>
      <c r="I1028" s="45"/>
    </row>
    <row r="1029" spans="1:9" s="104" customFormat="1" ht="12" customHeight="1" x14ac:dyDescent="0.2">
      <c r="A1029" s="223"/>
      <c r="B1029" s="22"/>
      <c r="C1029" s="1"/>
      <c r="D1029" s="4"/>
      <c r="E1029" s="4"/>
      <c r="F1029" s="300"/>
      <c r="G1029" s="303"/>
      <c r="H1029" s="303" t="str">
        <f t="shared" si="55"/>
        <v/>
      </c>
      <c r="I1029" s="45"/>
    </row>
    <row r="1030" spans="1:9" s="104" customFormat="1" ht="22.5" customHeight="1" x14ac:dyDescent="0.2">
      <c r="A1030" s="223"/>
      <c r="B1030" s="160" t="str">
        <f>B977</f>
        <v>C5.4</v>
      </c>
      <c r="C1030" s="158" t="str">
        <f>C977</f>
        <v>STABILIZATION</v>
      </c>
      <c r="D1030" s="24"/>
      <c r="E1030" s="24"/>
      <c r="F1030" s="25"/>
      <c r="G1030" s="27"/>
      <c r="H1030" s="312">
        <f>SUM(H975:H1029)</f>
        <v>0</v>
      </c>
      <c r="I1030" s="341"/>
    </row>
    <row r="1031" spans="1:9" s="223" customFormat="1" ht="6" customHeight="1" x14ac:dyDescent="0.2">
      <c r="B1031" s="237"/>
      <c r="C1031" s="222"/>
      <c r="D1031" s="238"/>
      <c r="E1031" s="238"/>
      <c r="F1031" s="238"/>
    </row>
    <row r="1032" spans="1:9" s="223" customFormat="1" x14ac:dyDescent="0.2">
      <c r="B1032" s="237"/>
      <c r="C1032" s="222"/>
      <c r="D1032" s="238"/>
      <c r="E1032" s="238"/>
      <c r="F1032" s="238"/>
    </row>
    <row r="1033" spans="1:9" x14ac:dyDescent="0.2">
      <c r="B1033" s="112" t="s">
        <v>8</v>
      </c>
      <c r="C1033" s="228"/>
      <c r="D1033" s="229"/>
      <c r="E1033" s="229"/>
      <c r="F1033" s="394" t="str">
        <f>"SECTION "&amp;B1037</f>
        <v>SECTION C8.1</v>
      </c>
      <c r="G1033" s="394"/>
      <c r="H1033" s="395"/>
      <c r="I1033" s="340"/>
    </row>
    <row r="1034" spans="1:9" s="223" customFormat="1" ht="8.1" customHeight="1" x14ac:dyDescent="0.2">
      <c r="B1034" s="75"/>
      <c r="C1034" s="243"/>
      <c r="D1034" s="243"/>
      <c r="E1034" s="243"/>
      <c r="F1034" s="243"/>
      <c r="G1034" s="243"/>
      <c r="H1034" s="244"/>
      <c r="I1034" s="162"/>
    </row>
    <row r="1035" spans="1:9" s="240" customFormat="1" ht="20.100000000000001" customHeight="1" x14ac:dyDescent="0.2">
      <c r="B1035" s="28" t="s">
        <v>9</v>
      </c>
      <c r="C1035" s="26" t="s">
        <v>2</v>
      </c>
      <c r="D1035" s="26" t="s">
        <v>3</v>
      </c>
      <c r="E1035" s="26" t="s">
        <v>4</v>
      </c>
      <c r="F1035" s="26" t="s">
        <v>5</v>
      </c>
      <c r="G1035" s="26" t="s">
        <v>6</v>
      </c>
      <c r="H1035" s="26" t="s">
        <v>7</v>
      </c>
      <c r="I1035" s="44"/>
    </row>
    <row r="1036" spans="1:9" s="223" customFormat="1" x14ac:dyDescent="0.2">
      <c r="B1036" s="22"/>
      <c r="C1036" s="1"/>
      <c r="D1036" s="4"/>
      <c r="E1036" s="4"/>
      <c r="F1036" s="300"/>
      <c r="G1036" s="303"/>
      <c r="H1036" s="303" t="str">
        <f t="shared" ref="H1036:H1087" si="57">IF(D1036="","",F1036*G1036)</f>
        <v/>
      </c>
      <c r="I1036" s="45"/>
    </row>
    <row r="1037" spans="1:9" s="223" customFormat="1" x14ac:dyDescent="0.2">
      <c r="B1037" s="23" t="s">
        <v>340</v>
      </c>
      <c r="C1037" s="3" t="s">
        <v>341</v>
      </c>
      <c r="D1037" s="4"/>
      <c r="E1037" s="4"/>
      <c r="F1037" s="300"/>
      <c r="G1037" s="303"/>
      <c r="H1037" s="303" t="str">
        <f t="shared" si="57"/>
        <v/>
      </c>
      <c r="I1037" s="45"/>
    </row>
    <row r="1038" spans="1:9" s="223" customFormat="1" x14ac:dyDescent="0.2">
      <c r="B1038" s="22"/>
      <c r="C1038" s="1"/>
      <c r="D1038" s="4"/>
      <c r="E1038" s="4"/>
      <c r="F1038" s="300"/>
      <c r="G1038" s="303"/>
      <c r="H1038" s="303" t="str">
        <f t="shared" si="57"/>
        <v/>
      </c>
      <c r="I1038" s="45"/>
    </row>
    <row r="1039" spans="1:9" s="223" customFormat="1" x14ac:dyDescent="0.2">
      <c r="B1039" s="22" t="s">
        <v>342</v>
      </c>
      <c r="C1039" s="1" t="s">
        <v>343</v>
      </c>
      <c r="D1039" s="4"/>
      <c r="E1039" s="4"/>
      <c r="F1039" s="300"/>
      <c r="G1039" s="303"/>
      <c r="H1039" s="303" t="str">
        <f t="shared" si="57"/>
        <v/>
      </c>
      <c r="I1039" s="45"/>
    </row>
    <row r="1040" spans="1:9" s="223" customFormat="1" ht="13.5" customHeight="1" x14ac:dyDescent="0.25">
      <c r="B1040" s="307"/>
      <c r="C1040" s="13"/>
      <c r="D1040" s="4"/>
      <c r="E1040" s="5"/>
      <c r="F1040" s="300"/>
      <c r="G1040" s="303"/>
      <c r="H1040" s="304" t="str">
        <f>IF(D1040="","",F1040*G1040)</f>
        <v/>
      </c>
      <c r="I1040" s="82"/>
    </row>
    <row r="1041" spans="2:9" s="223" customFormat="1" ht="12.75" customHeight="1" x14ac:dyDescent="0.2">
      <c r="B1041" s="245" t="s">
        <v>344</v>
      </c>
      <c r="C1041" s="1" t="s">
        <v>345</v>
      </c>
      <c r="D1041" s="4" t="s">
        <v>346</v>
      </c>
      <c r="E1041" s="4" t="s">
        <v>4</v>
      </c>
      <c r="F1041" s="300">
        <v>85820</v>
      </c>
      <c r="G1041" s="303"/>
      <c r="H1041" s="304">
        <f>IF(D1041="","",F1041*G1041)</f>
        <v>0</v>
      </c>
      <c r="I1041" s="82"/>
    </row>
    <row r="1042" spans="2:9" s="223" customFormat="1" x14ac:dyDescent="0.2">
      <c r="B1042" s="22"/>
      <c r="C1042" s="1"/>
      <c r="D1042" s="4"/>
      <c r="E1042" s="4"/>
      <c r="F1042" s="300"/>
      <c r="G1042" s="303"/>
      <c r="H1042" s="303" t="str">
        <f t="shared" si="57"/>
        <v/>
      </c>
      <c r="I1042" s="45"/>
    </row>
    <row r="1043" spans="2:9" s="223" customFormat="1" x14ac:dyDescent="0.2">
      <c r="B1043" s="245"/>
      <c r="C1043" s="77"/>
      <c r="D1043" s="4"/>
      <c r="E1043" s="4"/>
      <c r="F1043" s="300"/>
      <c r="G1043" s="303"/>
      <c r="H1043" s="304" t="str">
        <f t="shared" si="57"/>
        <v/>
      </c>
      <c r="I1043" s="82"/>
    </row>
    <row r="1044" spans="2:9" s="223" customFormat="1" x14ac:dyDescent="0.2">
      <c r="B1044" s="245" t="s">
        <v>347</v>
      </c>
      <c r="C1044" s="1" t="s">
        <v>348</v>
      </c>
      <c r="D1044" s="4"/>
      <c r="E1044" s="4"/>
      <c r="F1044" s="300"/>
      <c r="G1044" s="303"/>
      <c r="H1044" s="304"/>
      <c r="I1044" s="82"/>
    </row>
    <row r="1045" spans="2:9" s="223" customFormat="1" x14ac:dyDescent="0.2">
      <c r="B1045" s="245"/>
      <c r="C1045" s="1"/>
      <c r="D1045" s="4"/>
      <c r="E1045" s="4"/>
      <c r="F1045" s="300"/>
      <c r="G1045" s="303"/>
      <c r="H1045" s="304"/>
      <c r="I1045" s="82"/>
    </row>
    <row r="1046" spans="2:9" s="223" customFormat="1" x14ac:dyDescent="0.2">
      <c r="B1046" s="245" t="s">
        <v>349</v>
      </c>
      <c r="C1046" s="1" t="s">
        <v>350</v>
      </c>
      <c r="D1046" s="2" t="s">
        <v>207</v>
      </c>
      <c r="E1046" s="2" t="s">
        <v>4</v>
      </c>
      <c r="F1046" s="367">
        <v>245</v>
      </c>
      <c r="G1046" s="368"/>
      <c r="H1046" s="369">
        <f>IF(D1046="","",F1046*G1046)</f>
        <v>0</v>
      </c>
      <c r="I1046" s="82"/>
    </row>
    <row r="1047" spans="2:9" s="223" customFormat="1" x14ac:dyDescent="0.2">
      <c r="B1047" s="308"/>
      <c r="C1047" s="1"/>
      <c r="D1047" s="249"/>
      <c r="E1047" s="58"/>
      <c r="F1047" s="300"/>
      <c r="G1047" s="303"/>
      <c r="H1047" s="304" t="str">
        <f t="shared" si="57"/>
        <v/>
      </c>
      <c r="I1047" s="82"/>
    </row>
    <row r="1048" spans="2:9" s="223" customFormat="1" ht="24" x14ac:dyDescent="0.2">
      <c r="B1048" s="245" t="s">
        <v>351</v>
      </c>
      <c r="C1048" s="1" t="s">
        <v>352</v>
      </c>
      <c r="D1048" s="4" t="s">
        <v>346</v>
      </c>
      <c r="E1048" s="4" t="s">
        <v>4</v>
      </c>
      <c r="F1048" s="300">
        <v>5000</v>
      </c>
      <c r="G1048" s="303"/>
      <c r="H1048" s="304">
        <f t="shared" si="57"/>
        <v>0</v>
      </c>
      <c r="I1048" s="82"/>
    </row>
    <row r="1049" spans="2:9" s="223" customFormat="1" x14ac:dyDescent="0.2">
      <c r="B1049" s="309"/>
      <c r="C1049" s="1"/>
      <c r="D1049" s="249"/>
      <c r="E1049" s="58"/>
      <c r="F1049" s="300"/>
      <c r="G1049" s="214"/>
      <c r="H1049" s="304" t="str">
        <f t="shared" si="57"/>
        <v/>
      </c>
      <c r="I1049" s="82"/>
    </row>
    <row r="1050" spans="2:9" s="223" customFormat="1" ht="13.5" x14ac:dyDescent="0.25">
      <c r="B1050" s="245"/>
      <c r="C1050" s="1"/>
      <c r="D1050" s="4"/>
      <c r="E1050" s="5"/>
      <c r="F1050" s="300"/>
      <c r="G1050" s="303"/>
      <c r="H1050" s="304" t="str">
        <f t="shared" si="57"/>
        <v/>
      </c>
      <c r="I1050" s="82"/>
    </row>
    <row r="1051" spans="2:9" s="223" customFormat="1" x14ac:dyDescent="0.2">
      <c r="B1051" s="22"/>
      <c r="C1051" s="1"/>
      <c r="D1051" s="4"/>
      <c r="E1051" s="4"/>
      <c r="F1051" s="300"/>
      <c r="G1051" s="303"/>
      <c r="H1051" s="304" t="str">
        <f t="shared" si="57"/>
        <v/>
      </c>
      <c r="I1051" s="82"/>
    </row>
    <row r="1052" spans="2:9" s="223" customFormat="1" x14ac:dyDescent="0.2">
      <c r="B1052" s="22"/>
      <c r="C1052" s="1"/>
      <c r="D1052" s="4"/>
      <c r="E1052" s="4"/>
      <c r="F1052" s="300"/>
      <c r="G1052" s="303"/>
      <c r="H1052" s="304" t="str">
        <f t="shared" si="57"/>
        <v/>
      </c>
      <c r="I1052" s="82"/>
    </row>
    <row r="1053" spans="2:9" s="223" customFormat="1" x14ac:dyDescent="0.2">
      <c r="B1053" s="22"/>
      <c r="C1053" s="1"/>
      <c r="D1053" s="4"/>
      <c r="E1053" s="4"/>
      <c r="F1053" s="300"/>
      <c r="G1053" s="303"/>
      <c r="H1053" s="304" t="str">
        <f t="shared" si="57"/>
        <v/>
      </c>
      <c r="I1053" s="82"/>
    </row>
    <row r="1054" spans="2:9" s="223" customFormat="1" x14ac:dyDescent="0.2">
      <c r="B1054" s="22"/>
      <c r="C1054" s="1"/>
      <c r="D1054" s="4"/>
      <c r="E1054" s="4"/>
      <c r="F1054" s="300"/>
      <c r="G1054" s="303"/>
      <c r="H1054" s="304" t="str">
        <f t="shared" si="57"/>
        <v/>
      </c>
      <c r="I1054" s="82"/>
    </row>
    <row r="1055" spans="2:9" s="223" customFormat="1" x14ac:dyDescent="0.2">
      <c r="B1055" s="22"/>
      <c r="C1055" s="1"/>
      <c r="D1055" s="4"/>
      <c r="E1055" s="4"/>
      <c r="F1055" s="300"/>
      <c r="G1055" s="303"/>
      <c r="H1055" s="304" t="str">
        <f t="shared" si="57"/>
        <v/>
      </c>
      <c r="I1055" s="82"/>
    </row>
    <row r="1056" spans="2:9" s="223" customFormat="1" x14ac:dyDescent="0.2">
      <c r="B1056" s="22"/>
      <c r="C1056" s="1"/>
      <c r="D1056" s="4"/>
      <c r="E1056" s="4"/>
      <c r="F1056" s="300"/>
      <c r="G1056" s="303"/>
      <c r="H1056" s="304" t="str">
        <f t="shared" si="57"/>
        <v/>
      </c>
      <c r="I1056" s="82"/>
    </row>
    <row r="1057" spans="2:9" s="223" customFormat="1" x14ac:dyDescent="0.2">
      <c r="B1057" s="22"/>
      <c r="C1057" s="1"/>
      <c r="D1057" s="4"/>
      <c r="E1057" s="4"/>
      <c r="F1057" s="300"/>
      <c r="G1057" s="303"/>
      <c r="H1057" s="304" t="str">
        <f t="shared" si="57"/>
        <v/>
      </c>
      <c r="I1057" s="82"/>
    </row>
    <row r="1058" spans="2:9" s="223" customFormat="1" x14ac:dyDescent="0.2">
      <c r="B1058" s="22"/>
      <c r="C1058" s="1"/>
      <c r="D1058" s="4"/>
      <c r="E1058" s="4"/>
      <c r="F1058" s="300"/>
      <c r="G1058" s="303"/>
      <c r="H1058" s="304" t="str">
        <f t="shared" si="57"/>
        <v/>
      </c>
      <c r="I1058" s="82"/>
    </row>
    <row r="1059" spans="2:9" s="223" customFormat="1" x14ac:dyDescent="0.2">
      <c r="B1059" s="22"/>
      <c r="C1059" s="1"/>
      <c r="D1059" s="4"/>
      <c r="E1059" s="4"/>
      <c r="F1059" s="300"/>
      <c r="G1059" s="303"/>
      <c r="H1059" s="304" t="str">
        <f t="shared" si="57"/>
        <v/>
      </c>
      <c r="I1059" s="82"/>
    </row>
    <row r="1060" spans="2:9" s="223" customFormat="1" x14ac:dyDescent="0.2">
      <c r="B1060" s="22"/>
      <c r="C1060" s="1"/>
      <c r="D1060" s="4"/>
      <c r="E1060" s="4"/>
      <c r="F1060" s="300"/>
      <c r="G1060" s="303"/>
      <c r="H1060" s="304" t="str">
        <f t="shared" si="57"/>
        <v/>
      </c>
      <c r="I1060" s="82"/>
    </row>
    <row r="1061" spans="2:9" s="223" customFormat="1" x14ac:dyDescent="0.2">
      <c r="B1061" s="22"/>
      <c r="C1061" s="1"/>
      <c r="D1061" s="4"/>
      <c r="E1061" s="4"/>
      <c r="F1061" s="300"/>
      <c r="G1061" s="303"/>
      <c r="H1061" s="304" t="str">
        <f t="shared" si="57"/>
        <v/>
      </c>
      <c r="I1061" s="82"/>
    </row>
    <row r="1062" spans="2:9" s="223" customFormat="1" x14ac:dyDescent="0.2">
      <c r="B1062" s="22"/>
      <c r="C1062" s="1"/>
      <c r="D1062" s="4"/>
      <c r="E1062" s="4"/>
      <c r="F1062" s="300"/>
      <c r="G1062" s="303"/>
      <c r="H1062" s="304" t="str">
        <f t="shared" si="57"/>
        <v/>
      </c>
      <c r="I1062" s="82"/>
    </row>
    <row r="1063" spans="2:9" s="223" customFormat="1" x14ac:dyDescent="0.2">
      <c r="B1063" s="22"/>
      <c r="C1063" s="1"/>
      <c r="D1063" s="4"/>
      <c r="E1063" s="4"/>
      <c r="F1063" s="300"/>
      <c r="G1063" s="303"/>
      <c r="H1063" s="304" t="str">
        <f t="shared" si="57"/>
        <v/>
      </c>
      <c r="I1063" s="82"/>
    </row>
    <row r="1064" spans="2:9" s="223" customFormat="1" x14ac:dyDescent="0.2">
      <c r="B1064" s="22"/>
      <c r="C1064" s="1"/>
      <c r="D1064" s="4"/>
      <c r="E1064" s="4"/>
      <c r="F1064" s="300"/>
      <c r="G1064" s="303"/>
      <c r="H1064" s="304" t="str">
        <f t="shared" si="57"/>
        <v/>
      </c>
      <c r="I1064" s="82"/>
    </row>
    <row r="1065" spans="2:9" s="223" customFormat="1" x14ac:dyDescent="0.2">
      <c r="B1065" s="22"/>
      <c r="C1065" s="1"/>
      <c r="D1065" s="4"/>
      <c r="E1065" s="4"/>
      <c r="F1065" s="300"/>
      <c r="G1065" s="303"/>
      <c r="H1065" s="304" t="str">
        <f t="shared" si="57"/>
        <v/>
      </c>
      <c r="I1065" s="82"/>
    </row>
    <row r="1066" spans="2:9" s="223" customFormat="1" x14ac:dyDescent="0.2">
      <c r="B1066" s="22"/>
      <c r="C1066" s="1"/>
      <c r="D1066" s="4"/>
      <c r="E1066" s="4"/>
      <c r="F1066" s="300"/>
      <c r="G1066" s="303"/>
      <c r="H1066" s="304" t="str">
        <f t="shared" si="57"/>
        <v/>
      </c>
      <c r="I1066" s="82"/>
    </row>
    <row r="1067" spans="2:9" s="223" customFormat="1" x14ac:dyDescent="0.2">
      <c r="B1067" s="22"/>
      <c r="C1067" s="1"/>
      <c r="D1067" s="4"/>
      <c r="E1067" s="4"/>
      <c r="F1067" s="300"/>
      <c r="G1067" s="303"/>
      <c r="H1067" s="304" t="str">
        <f t="shared" si="57"/>
        <v/>
      </c>
      <c r="I1067" s="82"/>
    </row>
    <row r="1068" spans="2:9" s="223" customFormat="1" x14ac:dyDescent="0.2">
      <c r="B1068" s="22"/>
      <c r="C1068" s="1"/>
      <c r="D1068" s="4"/>
      <c r="E1068" s="4"/>
      <c r="F1068" s="300"/>
      <c r="G1068" s="303"/>
      <c r="H1068" s="304" t="str">
        <f>IF(D1068="","",F1068*G1068)</f>
        <v/>
      </c>
      <c r="I1068" s="82"/>
    </row>
    <row r="1069" spans="2:9" s="223" customFormat="1" x14ac:dyDescent="0.2">
      <c r="B1069" s="22"/>
      <c r="C1069" s="77"/>
      <c r="D1069" s="4"/>
      <c r="E1069" s="4"/>
      <c r="F1069" s="300"/>
      <c r="G1069" s="303"/>
      <c r="H1069" s="304" t="str">
        <f>IF(D1069="","",F1069*G1069)</f>
        <v/>
      </c>
      <c r="I1069" s="82"/>
    </row>
    <row r="1070" spans="2:9" s="223" customFormat="1" x14ac:dyDescent="0.2">
      <c r="B1070" s="308"/>
      <c r="C1070" s="1"/>
      <c r="D1070" s="4"/>
      <c r="E1070" s="4"/>
      <c r="F1070" s="300"/>
      <c r="G1070" s="303"/>
      <c r="H1070" s="304" t="str">
        <f>IF(D1070="","",F1070*G1070)</f>
        <v/>
      </c>
      <c r="I1070" s="82"/>
    </row>
    <row r="1071" spans="2:9" s="223" customFormat="1" x14ac:dyDescent="0.2">
      <c r="B1071" s="308"/>
      <c r="C1071" s="1"/>
      <c r="D1071" s="249"/>
      <c r="E1071" s="58"/>
      <c r="F1071" s="300"/>
      <c r="G1071" s="214"/>
      <c r="H1071" s="304" t="str">
        <f>IF(D1071="","",F1071*G1071)</f>
        <v/>
      </c>
      <c r="I1071" s="82"/>
    </row>
    <row r="1072" spans="2:9" s="223" customFormat="1" x14ac:dyDescent="0.2">
      <c r="B1072" s="309"/>
      <c r="C1072" s="1"/>
      <c r="D1072" s="249"/>
      <c r="E1072" s="58"/>
      <c r="F1072" s="300"/>
      <c r="G1072" s="214"/>
      <c r="H1072" s="304" t="str">
        <f>IF(D1072="","",F1072*G1072)</f>
        <v/>
      </c>
      <c r="I1072" s="82"/>
    </row>
    <row r="1073" spans="1:9" s="223" customFormat="1" x14ac:dyDescent="0.2">
      <c r="B1073" s="22"/>
      <c r="C1073" s="1"/>
      <c r="D1073" s="4"/>
      <c r="E1073" s="4"/>
      <c r="F1073" s="300"/>
      <c r="G1073" s="303"/>
      <c r="H1073" s="304" t="str">
        <f t="shared" si="57"/>
        <v/>
      </c>
      <c r="I1073" s="82"/>
    </row>
    <row r="1074" spans="1:9" s="223" customFormat="1" x14ac:dyDescent="0.2">
      <c r="B1074" s="22"/>
      <c r="C1074" s="1"/>
      <c r="D1074" s="4"/>
      <c r="E1074" s="4"/>
      <c r="F1074" s="300"/>
      <c r="G1074" s="303"/>
      <c r="H1074" s="304" t="str">
        <f t="shared" si="57"/>
        <v/>
      </c>
      <c r="I1074" s="82"/>
    </row>
    <row r="1075" spans="1:9" s="104" customFormat="1" x14ac:dyDescent="0.2">
      <c r="A1075" s="223"/>
      <c r="B1075" s="22"/>
      <c r="C1075" s="1"/>
      <c r="D1075" s="4"/>
      <c r="E1075" s="4"/>
      <c r="F1075" s="300"/>
      <c r="G1075" s="303"/>
      <c r="H1075" s="304" t="str">
        <f t="shared" si="57"/>
        <v/>
      </c>
      <c r="I1075" s="82"/>
    </row>
    <row r="1076" spans="1:9" s="104" customFormat="1" x14ac:dyDescent="0.2">
      <c r="A1076" s="223"/>
      <c r="B1076" s="22"/>
      <c r="C1076" s="1"/>
      <c r="D1076" s="4"/>
      <c r="E1076" s="4"/>
      <c r="F1076" s="300"/>
      <c r="G1076" s="303"/>
      <c r="H1076" s="304" t="str">
        <f t="shared" si="57"/>
        <v/>
      </c>
      <c r="I1076" s="82"/>
    </row>
    <row r="1077" spans="1:9" s="104" customFormat="1" x14ac:dyDescent="0.2">
      <c r="A1077" s="223"/>
      <c r="B1077" s="22"/>
      <c r="C1077" s="1"/>
      <c r="D1077" s="4"/>
      <c r="E1077" s="4"/>
      <c r="F1077" s="300"/>
      <c r="G1077" s="303"/>
      <c r="H1077" s="303" t="str">
        <f t="shared" si="57"/>
        <v/>
      </c>
      <c r="I1077" s="45"/>
    </row>
    <row r="1078" spans="1:9" s="104" customFormat="1" ht="12" customHeight="1" x14ac:dyDescent="0.2">
      <c r="A1078" s="223"/>
      <c r="B1078" s="245"/>
      <c r="C1078" s="1"/>
      <c r="D1078" s="4"/>
      <c r="E1078" s="4"/>
      <c r="F1078" s="300"/>
      <c r="G1078" s="303"/>
      <c r="H1078" s="303" t="str">
        <f t="shared" si="57"/>
        <v/>
      </c>
      <c r="I1078" s="45"/>
    </row>
    <row r="1079" spans="1:9" s="104" customFormat="1" ht="12" customHeight="1" x14ac:dyDescent="0.2">
      <c r="A1079" s="223"/>
      <c r="B1079" s="22"/>
      <c r="C1079" s="1"/>
      <c r="D1079" s="4"/>
      <c r="E1079" s="4"/>
      <c r="F1079" s="300"/>
      <c r="G1079" s="303"/>
      <c r="H1079" s="303" t="str">
        <f t="shared" si="57"/>
        <v/>
      </c>
      <c r="I1079" s="45"/>
    </row>
    <row r="1080" spans="1:9" s="104" customFormat="1" ht="12" customHeight="1" x14ac:dyDescent="0.2">
      <c r="A1080" s="223"/>
      <c r="B1080" s="22"/>
      <c r="C1080" s="1"/>
      <c r="D1080" s="4"/>
      <c r="E1080" s="4"/>
      <c r="F1080" s="300"/>
      <c r="G1080" s="303"/>
      <c r="H1080" s="303" t="str">
        <f t="shared" si="57"/>
        <v/>
      </c>
      <c r="I1080" s="45"/>
    </row>
    <row r="1081" spans="1:9" s="104" customFormat="1" ht="12" customHeight="1" x14ac:dyDescent="0.2">
      <c r="A1081" s="223"/>
      <c r="B1081" s="22"/>
      <c r="C1081" s="1"/>
      <c r="D1081" s="4"/>
      <c r="E1081" s="4"/>
      <c r="F1081" s="300"/>
      <c r="G1081" s="303"/>
      <c r="H1081" s="303" t="str">
        <f t="shared" si="57"/>
        <v/>
      </c>
      <c r="I1081" s="45"/>
    </row>
    <row r="1082" spans="1:9" s="104" customFormat="1" ht="12" customHeight="1" x14ac:dyDescent="0.2">
      <c r="A1082" s="223"/>
      <c r="B1082" s="22"/>
      <c r="C1082" s="1"/>
      <c r="D1082" s="4"/>
      <c r="E1082" s="4"/>
      <c r="F1082" s="300"/>
      <c r="G1082" s="303"/>
      <c r="H1082" s="303" t="str">
        <f t="shared" si="57"/>
        <v/>
      </c>
      <c r="I1082" s="45"/>
    </row>
    <row r="1083" spans="1:9" s="104" customFormat="1" ht="12" customHeight="1" x14ac:dyDescent="0.2">
      <c r="A1083" s="223"/>
      <c r="B1083" s="22"/>
      <c r="C1083" s="1"/>
      <c r="D1083" s="4"/>
      <c r="E1083" s="4"/>
      <c r="F1083" s="300"/>
      <c r="G1083" s="303"/>
      <c r="H1083" s="303" t="str">
        <f t="shared" si="57"/>
        <v/>
      </c>
      <c r="I1083" s="45"/>
    </row>
    <row r="1084" spans="1:9" s="104" customFormat="1" ht="12" customHeight="1" x14ac:dyDescent="0.2">
      <c r="A1084" s="223"/>
      <c r="B1084" s="22"/>
      <c r="C1084" s="1"/>
      <c r="D1084" s="4"/>
      <c r="E1084" s="4"/>
      <c r="F1084" s="300"/>
      <c r="G1084" s="303"/>
      <c r="H1084" s="303" t="str">
        <f t="shared" si="57"/>
        <v/>
      </c>
      <c r="I1084" s="45"/>
    </row>
    <row r="1085" spans="1:9" s="104" customFormat="1" ht="12" customHeight="1" x14ac:dyDescent="0.2">
      <c r="A1085" s="223"/>
      <c r="B1085" s="22"/>
      <c r="C1085" s="1"/>
      <c r="D1085" s="4"/>
      <c r="E1085" s="4"/>
      <c r="F1085" s="300"/>
      <c r="G1085" s="303"/>
      <c r="H1085" s="303" t="str">
        <f t="shared" si="57"/>
        <v/>
      </c>
      <c r="I1085" s="45"/>
    </row>
    <row r="1086" spans="1:9" s="104" customFormat="1" ht="12" customHeight="1" x14ac:dyDescent="0.2">
      <c r="A1086" s="223"/>
      <c r="B1086" s="22"/>
      <c r="C1086" s="1"/>
      <c r="D1086" s="4"/>
      <c r="E1086" s="4"/>
      <c r="F1086" s="300"/>
      <c r="G1086" s="303"/>
      <c r="H1086" s="303" t="str">
        <f t="shared" si="57"/>
        <v/>
      </c>
      <c r="I1086" s="45"/>
    </row>
    <row r="1087" spans="1:9" s="104" customFormat="1" ht="12" customHeight="1" x14ac:dyDescent="0.2">
      <c r="A1087" s="223"/>
      <c r="B1087" s="22"/>
      <c r="C1087" s="1"/>
      <c r="D1087" s="4"/>
      <c r="E1087" s="4"/>
      <c r="F1087" s="300"/>
      <c r="G1087" s="303"/>
      <c r="H1087" s="303" t="str">
        <f t="shared" si="57"/>
        <v/>
      </c>
      <c r="I1087" s="45"/>
    </row>
    <row r="1088" spans="1:9" s="104" customFormat="1" ht="22.5" customHeight="1" x14ac:dyDescent="0.2">
      <c r="A1088" s="223"/>
      <c r="B1088" s="160" t="str">
        <f>B1037</f>
        <v>C8.1</v>
      </c>
      <c r="C1088" s="158" t="str">
        <f>C1037</f>
        <v>PRIME COAT</v>
      </c>
      <c r="D1088" s="24"/>
      <c r="E1088" s="24"/>
      <c r="F1088" s="25"/>
      <c r="G1088" s="27"/>
      <c r="H1088" s="312">
        <f>SUM(H1035:H1087)</f>
        <v>0</v>
      </c>
      <c r="I1088" s="341"/>
    </row>
    <row r="1089" spans="1:9" s="223" customFormat="1" ht="6" customHeight="1" x14ac:dyDescent="0.2">
      <c r="B1089" s="237"/>
      <c r="C1089" s="222"/>
      <c r="D1089" s="238"/>
      <c r="E1089" s="238"/>
      <c r="F1089" s="238"/>
    </row>
    <row r="1090" spans="1:9" s="223" customFormat="1" x14ac:dyDescent="0.2">
      <c r="B1090" s="237"/>
      <c r="C1090" s="222"/>
      <c r="D1090" s="238"/>
      <c r="E1090" s="238"/>
      <c r="F1090" s="238"/>
    </row>
    <row r="1091" spans="1:9" x14ac:dyDescent="0.2">
      <c r="B1091" s="112" t="s">
        <v>8</v>
      </c>
      <c r="C1091" s="228"/>
      <c r="D1091" s="229"/>
      <c r="E1091" s="229"/>
      <c r="F1091" s="394" t="str">
        <f>"SECTION "&amp;B1095</f>
        <v>SECTION C9.1</v>
      </c>
      <c r="G1091" s="394"/>
      <c r="H1091" s="395"/>
      <c r="I1091" s="230"/>
    </row>
    <row r="1092" spans="1:9" s="223" customFormat="1" ht="8.1" customHeight="1" x14ac:dyDescent="0.2">
      <c r="B1092" s="75"/>
      <c r="C1092" s="243"/>
      <c r="D1092" s="243"/>
      <c r="E1092" s="243"/>
      <c r="F1092" s="243"/>
      <c r="G1092" s="243"/>
      <c r="H1092" s="244"/>
      <c r="I1092" s="102"/>
    </row>
    <row r="1093" spans="1:9" s="240" customFormat="1" ht="20.100000000000001" customHeight="1" x14ac:dyDescent="0.2">
      <c r="B1093" s="28" t="s">
        <v>9</v>
      </c>
      <c r="C1093" s="26" t="s">
        <v>2</v>
      </c>
      <c r="D1093" s="26" t="s">
        <v>3</v>
      </c>
      <c r="E1093" s="26" t="s">
        <v>4</v>
      </c>
      <c r="F1093" s="26" t="s">
        <v>5</v>
      </c>
      <c r="G1093" s="26" t="s">
        <v>6</v>
      </c>
      <c r="H1093" s="26" t="s">
        <v>7</v>
      </c>
      <c r="I1093" s="44"/>
    </row>
    <row r="1094" spans="1:9" s="223" customFormat="1" x14ac:dyDescent="0.2">
      <c r="B1094" s="22"/>
      <c r="C1094" s="1"/>
      <c r="D1094" s="4"/>
      <c r="E1094" s="4"/>
      <c r="F1094" s="54"/>
      <c r="G1094" s="303"/>
      <c r="H1094" s="303" t="str">
        <f>IF(D1094="","",F1094*G1094)</f>
        <v/>
      </c>
      <c r="I1094" s="45"/>
    </row>
    <row r="1095" spans="1:9" s="223" customFormat="1" x14ac:dyDescent="0.2">
      <c r="B1095" s="23" t="s">
        <v>353</v>
      </c>
      <c r="C1095" s="3" t="s">
        <v>354</v>
      </c>
      <c r="D1095" s="4"/>
      <c r="E1095" s="4"/>
      <c r="F1095" s="54"/>
      <c r="G1095" s="303"/>
      <c r="H1095" s="303" t="str">
        <f>IF(D1095="","",F1095*G1095)</f>
        <v/>
      </c>
      <c r="I1095" s="45"/>
    </row>
    <row r="1096" spans="1:9" s="223" customFormat="1" ht="8.1" customHeight="1" x14ac:dyDescent="0.2">
      <c r="B1096" s="22"/>
      <c r="C1096" s="1"/>
      <c r="D1096" s="4"/>
      <c r="E1096" s="4"/>
      <c r="F1096" s="54"/>
      <c r="G1096" s="303"/>
      <c r="H1096" s="303" t="str">
        <f>IF(D1096="","",F1096*G1096)</f>
        <v/>
      </c>
      <c r="I1096" s="45"/>
    </row>
    <row r="1097" spans="1:9" s="344" customFormat="1" x14ac:dyDescent="0.2">
      <c r="A1097" s="223"/>
      <c r="B1097" s="245" t="s">
        <v>355</v>
      </c>
      <c r="C1097" s="1" t="s">
        <v>356</v>
      </c>
      <c r="D1097" s="4"/>
      <c r="E1097" s="4"/>
      <c r="F1097" s="311"/>
      <c r="G1097" s="303"/>
      <c r="H1097" s="335"/>
      <c r="I1097" s="345"/>
    </row>
    <row r="1098" spans="1:9" s="344" customFormat="1" x14ac:dyDescent="0.2">
      <c r="A1098" s="223"/>
      <c r="B1098" s="245"/>
      <c r="C1098" s="1"/>
      <c r="D1098" s="4"/>
      <c r="E1098" s="4"/>
      <c r="F1098" s="311"/>
      <c r="G1098" s="303"/>
      <c r="H1098" s="335"/>
      <c r="I1098" s="345"/>
    </row>
    <row r="1099" spans="1:9" s="344" customFormat="1" x14ac:dyDescent="0.2">
      <c r="A1099" s="223"/>
      <c r="B1099" s="245" t="s">
        <v>357</v>
      </c>
      <c r="C1099" s="1" t="s">
        <v>358</v>
      </c>
      <c r="D1099" s="4"/>
      <c r="E1099" s="4"/>
      <c r="F1099" s="311"/>
      <c r="G1099" s="303"/>
      <c r="H1099" s="335"/>
      <c r="I1099" s="345"/>
    </row>
    <row r="1100" spans="1:9" s="223" customFormat="1" x14ac:dyDescent="0.2">
      <c r="B1100" s="22"/>
      <c r="C1100" s="1"/>
      <c r="D1100" s="4"/>
      <c r="E1100" s="4"/>
      <c r="F1100" s="311"/>
      <c r="G1100" s="303"/>
      <c r="H1100" s="304" t="str">
        <f>IF(D1100="","",F1100*G1100)</f>
        <v/>
      </c>
      <c r="I1100" s="82"/>
    </row>
    <row r="1101" spans="1:9" s="104" customFormat="1" x14ac:dyDescent="0.2">
      <c r="A1101" s="223"/>
      <c r="B1101" s="22" t="s">
        <v>359</v>
      </c>
      <c r="C1101" s="1" t="s">
        <v>360</v>
      </c>
      <c r="D1101" s="4" t="s">
        <v>361</v>
      </c>
      <c r="E1101" s="4" t="s">
        <v>4</v>
      </c>
      <c r="F1101" s="310">
        <v>61300</v>
      </c>
      <c r="G1101" s="303"/>
      <c r="H1101" s="303">
        <f>IF(D1101="","",F1101*G1101)</f>
        <v>0</v>
      </c>
      <c r="I1101" s="45"/>
    </row>
    <row r="1102" spans="1:9" s="223" customFormat="1" x14ac:dyDescent="0.2">
      <c r="B1102" s="245"/>
      <c r="C1102" s="77"/>
      <c r="D1102" s="4"/>
      <c r="E1102" s="4"/>
      <c r="F1102" s="311"/>
      <c r="G1102" s="303"/>
      <c r="H1102" s="304" t="str">
        <f t="shared" ref="H1102:H1139" si="58">IF(D1102="","",F1102*G1102)</f>
        <v/>
      </c>
      <c r="I1102" s="82"/>
    </row>
    <row r="1103" spans="1:9" s="223" customFormat="1" ht="24" x14ac:dyDescent="0.2">
      <c r="B1103" s="22" t="s">
        <v>362</v>
      </c>
      <c r="C1103" s="1" t="s">
        <v>363</v>
      </c>
      <c r="D1103" s="4"/>
      <c r="E1103" s="4"/>
      <c r="F1103" s="311"/>
      <c r="G1103" s="303"/>
      <c r="H1103" s="304" t="str">
        <f t="shared" si="58"/>
        <v/>
      </c>
      <c r="I1103" s="82"/>
    </row>
    <row r="1104" spans="1:9" s="223" customFormat="1" ht="8.1" customHeight="1" x14ac:dyDescent="0.2">
      <c r="B1104" s="308"/>
      <c r="C1104" s="1"/>
      <c r="D1104" s="249"/>
      <c r="E1104" s="58"/>
      <c r="F1104" s="311"/>
      <c r="G1104" s="303"/>
      <c r="H1104" s="304" t="str">
        <f t="shared" si="58"/>
        <v/>
      </c>
      <c r="I1104" s="82"/>
    </row>
    <row r="1105" spans="1:9" s="223" customFormat="1" x14ac:dyDescent="0.2">
      <c r="B1105" s="22" t="s">
        <v>364</v>
      </c>
      <c r="C1105" s="1" t="s">
        <v>365</v>
      </c>
      <c r="D1105" s="4"/>
      <c r="E1105" s="4"/>
      <c r="F1105" s="310"/>
      <c r="G1105" s="303"/>
      <c r="H1105" s="304" t="str">
        <f t="shared" si="58"/>
        <v/>
      </c>
      <c r="I1105" s="82"/>
    </row>
    <row r="1106" spans="1:9" s="223" customFormat="1" x14ac:dyDescent="0.2">
      <c r="B1106" s="245"/>
      <c r="C1106" s="1"/>
      <c r="D1106" s="4"/>
      <c r="E1106" s="4"/>
      <c r="F1106" s="310"/>
      <c r="G1106" s="303"/>
      <c r="H1106" s="304"/>
      <c r="I1106" s="82"/>
    </row>
    <row r="1107" spans="1:9" s="223" customFormat="1" ht="36" x14ac:dyDescent="0.2">
      <c r="B1107" s="22"/>
      <c r="C1107" s="1" t="s">
        <v>366</v>
      </c>
      <c r="D1107" s="4" t="s">
        <v>316</v>
      </c>
      <c r="E1107" s="4"/>
      <c r="F1107" s="310">
        <v>86420</v>
      </c>
      <c r="G1107" s="303"/>
      <c r="H1107" s="304">
        <f t="shared" ref="H1107" si="59">IF(D1107="","",F1107*G1107)</f>
        <v>0</v>
      </c>
      <c r="I1107" s="82"/>
    </row>
    <row r="1108" spans="1:9" s="223" customFormat="1" ht="8.1" customHeight="1" x14ac:dyDescent="0.2">
      <c r="B1108" s="309"/>
      <c r="C1108" s="1"/>
      <c r="D1108" s="249"/>
      <c r="E1108" s="58"/>
      <c r="F1108" s="310"/>
      <c r="G1108" s="214"/>
      <c r="H1108" s="304" t="str">
        <f t="shared" si="58"/>
        <v/>
      </c>
      <c r="I1108" s="82"/>
    </row>
    <row r="1109" spans="1:9" s="223" customFormat="1" x14ac:dyDescent="0.2">
      <c r="B1109" s="245" t="s">
        <v>367</v>
      </c>
      <c r="C1109" s="1" t="s">
        <v>368</v>
      </c>
      <c r="D1109" s="4" t="s">
        <v>316</v>
      </c>
      <c r="E1109" s="4" t="s">
        <v>4</v>
      </c>
      <c r="F1109" s="310">
        <v>3500</v>
      </c>
      <c r="G1109" s="303"/>
      <c r="H1109" s="304">
        <f t="shared" si="58"/>
        <v>0</v>
      </c>
      <c r="I1109" s="82"/>
    </row>
    <row r="1110" spans="1:9" s="223" customFormat="1" x14ac:dyDescent="0.2">
      <c r="B1110" s="245"/>
      <c r="C1110" s="1"/>
      <c r="D1110" s="4"/>
      <c r="E1110" s="4"/>
      <c r="F1110" s="310"/>
      <c r="G1110" s="303"/>
      <c r="H1110" s="304"/>
      <c r="I1110" s="82"/>
    </row>
    <row r="1111" spans="1:9" s="223" customFormat="1" x14ac:dyDescent="0.2">
      <c r="B1111" s="245"/>
      <c r="C1111" s="1"/>
      <c r="D1111" s="4"/>
      <c r="E1111" s="4"/>
      <c r="F1111" s="310"/>
      <c r="G1111" s="303"/>
      <c r="H1111" s="304"/>
      <c r="I1111" s="82"/>
    </row>
    <row r="1112" spans="1:9" s="223" customFormat="1" x14ac:dyDescent="0.2">
      <c r="B1112" s="245" t="s">
        <v>369</v>
      </c>
      <c r="C1112" s="1" t="s">
        <v>370</v>
      </c>
      <c r="D1112" s="4"/>
      <c r="E1112" s="4"/>
      <c r="F1112" s="310"/>
      <c r="G1112" s="303"/>
      <c r="H1112" s="304"/>
      <c r="I1112" s="82"/>
    </row>
    <row r="1113" spans="1:9" s="104" customFormat="1" ht="8.1" customHeight="1" x14ac:dyDescent="0.2">
      <c r="A1113" s="223"/>
      <c r="B1113" s="245"/>
      <c r="C1113" s="1"/>
      <c r="D1113" s="4"/>
      <c r="E1113" s="4"/>
      <c r="F1113" s="310"/>
      <c r="G1113" s="303"/>
      <c r="H1113" s="303" t="str">
        <f t="shared" si="58"/>
        <v/>
      </c>
      <c r="I1113" s="45"/>
    </row>
    <row r="1114" spans="1:9" s="104" customFormat="1" ht="12" customHeight="1" x14ac:dyDescent="0.2">
      <c r="A1114" s="223"/>
      <c r="B1114" s="245" t="s">
        <v>371</v>
      </c>
      <c r="C1114" s="1" t="s">
        <v>372</v>
      </c>
      <c r="D1114" s="4" t="s">
        <v>59</v>
      </c>
      <c r="E1114" s="4" t="s">
        <v>4</v>
      </c>
      <c r="F1114" s="310">
        <v>300</v>
      </c>
      <c r="G1114" s="303"/>
      <c r="H1114" s="303">
        <f t="shared" si="58"/>
        <v>0</v>
      </c>
      <c r="I1114" s="45"/>
    </row>
    <row r="1115" spans="1:9" s="223" customFormat="1" ht="8.1" customHeight="1" x14ac:dyDescent="0.2">
      <c r="B1115" s="22"/>
      <c r="C1115" s="1"/>
      <c r="D1115" s="4"/>
      <c r="E1115" s="4"/>
      <c r="F1115" s="311"/>
      <c r="G1115" s="303"/>
      <c r="H1115" s="304" t="str">
        <f t="shared" si="58"/>
        <v/>
      </c>
      <c r="I1115" s="82"/>
    </row>
    <row r="1116" spans="1:9" s="223" customFormat="1" x14ac:dyDescent="0.2">
      <c r="B1116" s="22"/>
      <c r="C1116" s="1"/>
      <c r="D1116" s="4"/>
      <c r="E1116" s="4"/>
      <c r="F1116" s="310"/>
      <c r="G1116" s="303"/>
      <c r="H1116" s="304" t="str">
        <f t="shared" si="58"/>
        <v/>
      </c>
      <c r="I1116" s="82"/>
    </row>
    <row r="1117" spans="1:9" s="223" customFormat="1" ht="8.1" customHeight="1" x14ac:dyDescent="0.2">
      <c r="B1117" s="22"/>
      <c r="C1117" s="1"/>
      <c r="D1117" s="4"/>
      <c r="E1117" s="4"/>
      <c r="F1117" s="311"/>
      <c r="G1117" s="303"/>
      <c r="H1117" s="304" t="str">
        <f t="shared" si="58"/>
        <v/>
      </c>
      <c r="I1117" s="82"/>
    </row>
    <row r="1118" spans="1:9" s="223" customFormat="1" x14ac:dyDescent="0.2">
      <c r="B1118" s="22"/>
      <c r="C1118" s="1"/>
      <c r="D1118" s="4"/>
      <c r="E1118" s="4"/>
      <c r="F1118" s="311"/>
      <c r="G1118" s="303"/>
      <c r="H1118" s="304"/>
      <c r="I1118" s="82"/>
    </row>
    <row r="1119" spans="1:9" s="223" customFormat="1" ht="8.1" customHeight="1" x14ac:dyDescent="0.2">
      <c r="B1119" s="22"/>
      <c r="C1119" s="1"/>
      <c r="D1119" s="4"/>
      <c r="E1119" s="4"/>
      <c r="F1119" s="311"/>
      <c r="G1119" s="303"/>
      <c r="H1119" s="304"/>
      <c r="I1119" s="82"/>
    </row>
    <row r="1120" spans="1:9" s="223" customFormat="1" x14ac:dyDescent="0.2">
      <c r="B1120" s="22"/>
      <c r="C1120" s="1"/>
      <c r="D1120" s="4"/>
      <c r="E1120" s="4"/>
      <c r="F1120" s="311"/>
      <c r="G1120" s="303"/>
      <c r="H1120" s="304"/>
      <c r="I1120" s="82"/>
    </row>
    <row r="1121" spans="1:9" s="223" customFormat="1" ht="8.1" customHeight="1" x14ac:dyDescent="0.2">
      <c r="B1121" s="22"/>
      <c r="C1121" s="1"/>
      <c r="D1121" s="4"/>
      <c r="E1121" s="4"/>
      <c r="F1121" s="311"/>
      <c r="G1121" s="303"/>
      <c r="H1121" s="304"/>
      <c r="I1121" s="82"/>
    </row>
    <row r="1122" spans="1:9" s="223" customFormat="1" x14ac:dyDescent="0.2">
      <c r="B1122" s="22"/>
      <c r="C1122" s="1"/>
      <c r="D1122" s="4"/>
      <c r="E1122" s="4"/>
      <c r="F1122" s="311"/>
      <c r="G1122" s="303"/>
      <c r="H1122" s="304"/>
      <c r="I1122" s="82"/>
    </row>
    <row r="1123" spans="1:9" s="223" customFormat="1" x14ac:dyDescent="0.2">
      <c r="B1123" s="22"/>
      <c r="C1123" s="1"/>
      <c r="D1123" s="4"/>
      <c r="E1123" s="4"/>
      <c r="F1123" s="54"/>
      <c r="G1123" s="303"/>
      <c r="H1123" s="304"/>
      <c r="I1123" s="82"/>
    </row>
    <row r="1124" spans="1:9" s="223" customFormat="1" x14ac:dyDescent="0.2">
      <c r="B1124" s="22"/>
      <c r="C1124" s="1"/>
      <c r="D1124" s="4"/>
      <c r="E1124" s="4"/>
      <c r="F1124" s="311"/>
      <c r="G1124" s="303"/>
      <c r="H1124" s="304"/>
      <c r="I1124" s="82"/>
    </row>
    <row r="1125" spans="1:9" s="223" customFormat="1" ht="12" customHeight="1" x14ac:dyDescent="0.2">
      <c r="B1125" s="22"/>
      <c r="C1125" s="1"/>
      <c r="D1125" s="4"/>
      <c r="E1125" s="4"/>
      <c r="F1125" s="311"/>
      <c r="G1125" s="303"/>
      <c r="H1125" s="304"/>
      <c r="I1125" s="82"/>
    </row>
    <row r="1126" spans="1:9" s="223" customFormat="1" x14ac:dyDescent="0.2">
      <c r="B1126" s="22"/>
      <c r="C1126" s="1"/>
      <c r="D1126" s="4"/>
      <c r="E1126" s="4"/>
      <c r="F1126" s="311"/>
      <c r="G1126" s="303"/>
      <c r="H1126" s="304"/>
      <c r="I1126" s="82"/>
    </row>
    <row r="1127" spans="1:9" s="223" customFormat="1" ht="15" customHeight="1" x14ac:dyDescent="0.2">
      <c r="B1127" s="22"/>
      <c r="C1127" s="1"/>
      <c r="D1127" s="4"/>
      <c r="E1127" s="4"/>
      <c r="F1127" s="311"/>
      <c r="G1127" s="303"/>
      <c r="H1127" s="304"/>
      <c r="I1127" s="82"/>
    </row>
    <row r="1128" spans="1:9" s="223" customFormat="1" x14ac:dyDescent="0.2">
      <c r="B1128" s="22"/>
      <c r="C1128" s="77"/>
      <c r="D1128" s="4"/>
      <c r="E1128" s="4"/>
      <c r="F1128" s="310"/>
      <c r="G1128" s="303"/>
      <c r="H1128" s="335"/>
      <c r="I1128" s="345"/>
    </row>
    <row r="1129" spans="1:9" s="223" customFormat="1" ht="15" customHeight="1" x14ac:dyDescent="0.2">
      <c r="B1129" s="22"/>
      <c r="C1129" s="1"/>
      <c r="D1129" s="4"/>
      <c r="E1129" s="4"/>
      <c r="F1129" s="311"/>
      <c r="G1129" s="303"/>
      <c r="H1129" s="304"/>
      <c r="I1129" s="82"/>
    </row>
    <row r="1130" spans="1:9" s="223" customFormat="1" x14ac:dyDescent="0.2">
      <c r="B1130" s="22"/>
      <c r="C1130" s="77"/>
      <c r="D1130" s="4"/>
      <c r="E1130" s="4"/>
      <c r="F1130" s="310"/>
      <c r="G1130" s="303"/>
      <c r="H1130" s="335"/>
      <c r="I1130" s="345"/>
    </row>
    <row r="1131" spans="1:9" s="223" customFormat="1" x14ac:dyDescent="0.2">
      <c r="B1131" s="22"/>
      <c r="C1131" s="1"/>
      <c r="D1131" s="4"/>
      <c r="E1131" s="4"/>
      <c r="F1131" s="311"/>
      <c r="G1131" s="303"/>
      <c r="H1131" s="304"/>
      <c r="I1131" s="82"/>
    </row>
    <row r="1132" spans="1:9" s="344" customFormat="1" x14ac:dyDescent="0.2">
      <c r="A1132" s="223"/>
      <c r="B1132" s="22"/>
      <c r="C1132" s="1"/>
      <c r="D1132" s="4"/>
      <c r="E1132" s="4"/>
      <c r="F1132" s="310"/>
      <c r="G1132" s="303"/>
      <c r="H1132" s="335"/>
      <c r="I1132" s="345"/>
    </row>
    <row r="1133" spans="1:9" s="223" customFormat="1" x14ac:dyDescent="0.2">
      <c r="B1133" s="22"/>
      <c r="C1133" s="1"/>
      <c r="D1133" s="4"/>
      <c r="E1133" s="4"/>
      <c r="F1133" s="54"/>
      <c r="G1133" s="303"/>
      <c r="H1133" s="304"/>
      <c r="I1133" s="82"/>
    </row>
    <row r="1134" spans="1:9" s="223" customFormat="1" x14ac:dyDescent="0.2">
      <c r="B1134" s="22"/>
      <c r="C1134" s="1"/>
      <c r="D1134" s="4"/>
      <c r="E1134" s="4"/>
      <c r="F1134" s="310"/>
      <c r="G1134" s="303"/>
      <c r="H1134" s="304"/>
      <c r="I1134" s="82"/>
    </row>
    <row r="1135" spans="1:9" s="223" customFormat="1" x14ac:dyDescent="0.2">
      <c r="B1135" s="22"/>
      <c r="C1135" s="77"/>
      <c r="D1135" s="4"/>
      <c r="E1135" s="4"/>
      <c r="F1135" s="310"/>
      <c r="G1135" s="303"/>
      <c r="H1135" s="304"/>
      <c r="I1135" s="82"/>
    </row>
    <row r="1136" spans="1:9" s="223" customFormat="1" x14ac:dyDescent="0.2">
      <c r="B1136" s="308"/>
      <c r="C1136" s="1"/>
      <c r="D1136" s="4"/>
      <c r="E1136" s="4"/>
      <c r="F1136" s="310"/>
      <c r="G1136" s="313"/>
      <c r="H1136" s="304"/>
      <c r="I1136" s="82"/>
    </row>
    <row r="1137" spans="1:9" s="223" customFormat="1" x14ac:dyDescent="0.2">
      <c r="B1137" s="308"/>
      <c r="C1137" s="1"/>
      <c r="D1137" s="249"/>
      <c r="E1137" s="58"/>
      <c r="F1137" s="311"/>
      <c r="G1137" s="214"/>
      <c r="H1137" s="304" t="str">
        <f t="shared" si="58"/>
        <v/>
      </c>
      <c r="I1137" s="82"/>
    </row>
    <row r="1138" spans="1:9" s="104" customFormat="1" x14ac:dyDescent="0.2">
      <c r="A1138" s="223"/>
      <c r="B1138" s="22"/>
      <c r="C1138" s="1"/>
      <c r="D1138" s="4"/>
      <c r="E1138" s="4"/>
      <c r="F1138" s="54"/>
      <c r="G1138" s="303"/>
      <c r="H1138" s="303" t="str">
        <f t="shared" si="58"/>
        <v/>
      </c>
      <c r="I1138" s="45"/>
    </row>
    <row r="1139" spans="1:9" s="104" customFormat="1" ht="12" customHeight="1" x14ac:dyDescent="0.2">
      <c r="A1139" s="223"/>
      <c r="B1139" s="22"/>
      <c r="C1139" s="1"/>
      <c r="D1139" s="4"/>
      <c r="E1139" s="4"/>
      <c r="F1139" s="54"/>
      <c r="G1139" s="303"/>
      <c r="H1139" s="303" t="str">
        <f t="shared" si="58"/>
        <v/>
      </c>
      <c r="I1139" s="45"/>
    </row>
    <row r="1140" spans="1:9" s="104" customFormat="1" ht="22.5" customHeight="1" x14ac:dyDescent="0.2">
      <c r="A1140" s="223"/>
      <c r="B1140" s="160" t="str">
        <f>B1095</f>
        <v>C9.1</v>
      </c>
      <c r="C1140" s="158" t="str">
        <f>C1095</f>
        <v>ASPHALT LAYER</v>
      </c>
      <c r="D1140" s="24"/>
      <c r="E1140" s="24"/>
      <c r="F1140" s="25"/>
      <c r="G1140" s="27"/>
      <c r="H1140" s="312">
        <f>SUM(H1093:H1139)</f>
        <v>0</v>
      </c>
      <c r="I1140" s="46"/>
    </row>
    <row r="1141" spans="1:9" s="223" customFormat="1" ht="6" customHeight="1" x14ac:dyDescent="0.2">
      <c r="B1141" s="237"/>
      <c r="C1141" s="222"/>
      <c r="D1141" s="238"/>
      <c r="E1141" s="238"/>
      <c r="F1141" s="238"/>
    </row>
    <row r="1142" spans="1:9" s="223" customFormat="1" x14ac:dyDescent="0.2">
      <c r="B1142" s="237"/>
      <c r="C1142" s="222"/>
      <c r="D1142" s="238"/>
      <c r="E1142" s="238"/>
      <c r="F1142" s="238"/>
      <c r="H1142" s="239"/>
      <c r="I1142" s="239"/>
    </row>
    <row r="1143" spans="1:9" x14ac:dyDescent="0.2">
      <c r="B1143" s="112" t="s">
        <v>8</v>
      </c>
      <c r="C1143" s="228"/>
      <c r="D1143" s="229"/>
      <c r="E1143" s="229"/>
      <c r="F1143" s="394" t="s">
        <v>373</v>
      </c>
      <c r="G1143" s="394"/>
      <c r="H1143" s="395"/>
      <c r="I1143" s="230"/>
    </row>
    <row r="1144" spans="1:9" s="223" customFormat="1" ht="8.1" customHeight="1" x14ac:dyDescent="0.2">
      <c r="B1144" s="75"/>
      <c r="C1144" s="243"/>
      <c r="D1144" s="243"/>
      <c r="E1144" s="243"/>
      <c r="F1144" s="243"/>
      <c r="G1144" s="243"/>
      <c r="H1144" s="244"/>
      <c r="I1144" s="102"/>
    </row>
    <row r="1145" spans="1:9" s="233" customFormat="1" ht="20.100000000000001" customHeight="1" x14ac:dyDescent="0.2">
      <c r="B1145" s="28" t="s">
        <v>9</v>
      </c>
      <c r="C1145" s="26" t="s">
        <v>2</v>
      </c>
      <c r="D1145" s="26" t="s">
        <v>3</v>
      </c>
      <c r="E1145" s="26" t="s">
        <v>4</v>
      </c>
      <c r="F1145" s="26" t="s">
        <v>5</v>
      </c>
      <c r="G1145" s="26" t="s">
        <v>6</v>
      </c>
      <c r="H1145" s="26" t="s">
        <v>7</v>
      </c>
      <c r="I1145" s="44"/>
    </row>
    <row r="1146" spans="1:9" s="223" customFormat="1" x14ac:dyDescent="0.2">
      <c r="B1146" s="22"/>
      <c r="C1146" s="1"/>
      <c r="D1146" s="2"/>
      <c r="E1146" s="2"/>
      <c r="F1146" s="2"/>
      <c r="G1146" s="7"/>
      <c r="H1146" s="7" t="str">
        <f t="shared" ref="H1146:H1197" si="60">IF(D1146="","",F1146*G1146)</f>
        <v/>
      </c>
      <c r="I1146" s="89"/>
    </row>
    <row r="1147" spans="1:9" s="223" customFormat="1" ht="24" x14ac:dyDescent="0.2">
      <c r="B1147" s="23" t="s">
        <v>374</v>
      </c>
      <c r="C1147" s="3" t="s">
        <v>375</v>
      </c>
      <c r="D1147" s="2"/>
      <c r="E1147" s="2"/>
      <c r="F1147" s="2"/>
      <c r="G1147" s="7"/>
      <c r="H1147" s="7" t="str">
        <f t="shared" si="60"/>
        <v/>
      </c>
      <c r="I1147" s="89"/>
    </row>
    <row r="1148" spans="1:9" s="223" customFormat="1" x14ac:dyDescent="0.2">
      <c r="B1148" s="22"/>
      <c r="C1148" s="1"/>
      <c r="D1148" s="2"/>
      <c r="E1148" s="2"/>
      <c r="F1148" s="2"/>
      <c r="G1148" s="7"/>
      <c r="H1148" s="7" t="str">
        <f t="shared" si="60"/>
        <v/>
      </c>
      <c r="I1148" s="89"/>
    </row>
    <row r="1149" spans="1:9" s="223" customFormat="1" x14ac:dyDescent="0.2">
      <c r="B1149" s="22" t="s">
        <v>376</v>
      </c>
      <c r="C1149" s="1" t="s">
        <v>377</v>
      </c>
      <c r="D1149" s="2"/>
      <c r="E1149" s="2"/>
      <c r="F1149" s="2"/>
      <c r="G1149" s="7"/>
      <c r="H1149" s="7" t="str">
        <f t="shared" si="60"/>
        <v/>
      </c>
      <c r="I1149" s="89"/>
    </row>
    <row r="1150" spans="1:9" s="223" customFormat="1" x14ac:dyDescent="0.2">
      <c r="B1150" s="22"/>
      <c r="C1150" s="1"/>
      <c r="D1150" s="2"/>
      <c r="E1150" s="2"/>
      <c r="F1150" s="2"/>
      <c r="G1150" s="7"/>
      <c r="H1150" s="7" t="str">
        <f t="shared" si="60"/>
        <v/>
      </c>
      <c r="I1150" s="89"/>
    </row>
    <row r="1151" spans="1:9" s="223" customFormat="1" x14ac:dyDescent="0.2">
      <c r="B1151" s="22" t="s">
        <v>378</v>
      </c>
      <c r="C1151" s="1" t="s">
        <v>379</v>
      </c>
      <c r="D1151" s="2" t="s">
        <v>34</v>
      </c>
      <c r="E1151" s="2"/>
      <c r="F1151" s="2">
        <v>10</v>
      </c>
      <c r="G1151" s="16"/>
      <c r="H1151" s="362">
        <f t="shared" si="60"/>
        <v>0</v>
      </c>
      <c r="I1151" s="82"/>
    </row>
    <row r="1152" spans="1:9" s="223" customFormat="1" x14ac:dyDescent="0.2">
      <c r="B1152" s="22"/>
      <c r="C1152" s="1"/>
      <c r="D1152" s="2"/>
      <c r="E1152" s="2"/>
      <c r="F1152" s="2"/>
      <c r="G1152" s="16"/>
      <c r="H1152" s="7" t="str">
        <f t="shared" si="60"/>
        <v/>
      </c>
      <c r="I1152" s="89"/>
    </row>
    <row r="1153" spans="2:9" s="223" customFormat="1" x14ac:dyDescent="0.2">
      <c r="B1153" s="22"/>
      <c r="C1153" s="1"/>
      <c r="D1153" s="2"/>
      <c r="E1153" s="2"/>
      <c r="F1153" s="2"/>
      <c r="G1153" s="7"/>
      <c r="H1153" s="7" t="str">
        <f t="shared" si="60"/>
        <v/>
      </c>
      <c r="I1153" s="89"/>
    </row>
    <row r="1154" spans="2:9" s="223" customFormat="1" x14ac:dyDescent="0.2">
      <c r="B1154" s="22"/>
      <c r="C1154" s="1"/>
      <c r="D1154" s="2"/>
      <c r="E1154" s="2"/>
      <c r="F1154" s="2"/>
      <c r="G1154" s="7"/>
      <c r="H1154" s="7" t="str">
        <f t="shared" si="60"/>
        <v/>
      </c>
      <c r="I1154" s="89"/>
    </row>
    <row r="1155" spans="2:9" s="223" customFormat="1" x14ac:dyDescent="0.2">
      <c r="B1155" s="22"/>
      <c r="C1155" s="1"/>
      <c r="D1155" s="2"/>
      <c r="E1155" s="2"/>
      <c r="F1155" s="2"/>
      <c r="G1155" s="7"/>
      <c r="H1155" s="7" t="str">
        <f t="shared" si="60"/>
        <v/>
      </c>
      <c r="I1155" s="89"/>
    </row>
    <row r="1156" spans="2:9" s="223" customFormat="1" x14ac:dyDescent="0.2">
      <c r="B1156" s="22"/>
      <c r="C1156" s="1"/>
      <c r="D1156" s="2"/>
      <c r="E1156" s="2"/>
      <c r="F1156" s="2"/>
      <c r="G1156" s="7"/>
      <c r="H1156" s="7" t="str">
        <f t="shared" si="60"/>
        <v/>
      </c>
      <c r="I1156" s="89"/>
    </row>
    <row r="1157" spans="2:9" s="223" customFormat="1" x14ac:dyDescent="0.2">
      <c r="B1157" s="22"/>
      <c r="C1157" s="1"/>
      <c r="D1157" s="2"/>
      <c r="E1157" s="2"/>
      <c r="F1157" s="2"/>
      <c r="G1157" s="7"/>
      <c r="H1157" s="7" t="str">
        <f t="shared" si="60"/>
        <v/>
      </c>
      <c r="I1157" s="89"/>
    </row>
    <row r="1158" spans="2:9" s="223" customFormat="1" x14ac:dyDescent="0.2">
      <c r="B1158" s="22"/>
      <c r="C1158" s="1"/>
      <c r="D1158" s="2"/>
      <c r="E1158" s="2"/>
      <c r="F1158" s="2"/>
      <c r="G1158" s="7"/>
      <c r="H1158" s="7" t="str">
        <f t="shared" si="60"/>
        <v/>
      </c>
      <c r="I1158" s="89"/>
    </row>
    <row r="1159" spans="2:9" s="223" customFormat="1" x14ac:dyDescent="0.2">
      <c r="B1159" s="22"/>
      <c r="C1159" s="1"/>
      <c r="D1159" s="2"/>
      <c r="E1159" s="2"/>
      <c r="F1159" s="2"/>
      <c r="G1159" s="7"/>
      <c r="H1159" s="7" t="str">
        <f t="shared" si="60"/>
        <v/>
      </c>
      <c r="I1159" s="89"/>
    </row>
    <row r="1160" spans="2:9" s="223" customFormat="1" x14ac:dyDescent="0.2">
      <c r="B1160" s="22"/>
      <c r="C1160" s="1"/>
      <c r="D1160" s="2"/>
      <c r="E1160" s="2"/>
      <c r="F1160" s="2"/>
      <c r="G1160" s="7"/>
      <c r="H1160" s="7" t="str">
        <f t="shared" si="60"/>
        <v/>
      </c>
      <c r="I1160" s="89"/>
    </row>
    <row r="1161" spans="2:9" s="223" customFormat="1" x14ac:dyDescent="0.2">
      <c r="B1161" s="22"/>
      <c r="C1161" s="1"/>
      <c r="D1161" s="2"/>
      <c r="E1161" s="2"/>
      <c r="F1161" s="2"/>
      <c r="G1161" s="7"/>
      <c r="H1161" s="7" t="str">
        <f t="shared" si="60"/>
        <v/>
      </c>
      <c r="I1161" s="89"/>
    </row>
    <row r="1162" spans="2:9" s="223" customFormat="1" x14ac:dyDescent="0.2">
      <c r="B1162" s="22"/>
      <c r="C1162" s="1"/>
      <c r="D1162" s="2"/>
      <c r="E1162" s="2"/>
      <c r="F1162" s="2"/>
      <c r="G1162" s="7"/>
      <c r="H1162" s="7" t="str">
        <f t="shared" si="60"/>
        <v/>
      </c>
      <c r="I1162" s="89"/>
    </row>
    <row r="1163" spans="2:9" s="223" customFormat="1" x14ac:dyDescent="0.2">
      <c r="B1163" s="22"/>
      <c r="C1163" s="1"/>
      <c r="D1163" s="2"/>
      <c r="E1163" s="2"/>
      <c r="F1163" s="2"/>
      <c r="G1163" s="7"/>
      <c r="H1163" s="7" t="str">
        <f>IF(D1163="","",F1163*G1163)</f>
        <v/>
      </c>
      <c r="I1163" s="89"/>
    </row>
    <row r="1164" spans="2:9" s="223" customFormat="1" x14ac:dyDescent="0.2">
      <c r="B1164" s="22"/>
      <c r="C1164" s="1"/>
      <c r="D1164" s="2"/>
      <c r="E1164" s="2"/>
      <c r="F1164" s="2"/>
      <c r="G1164" s="7"/>
      <c r="H1164" s="7" t="str">
        <f>IF(D1164="","",F1164*G1164)</f>
        <v/>
      </c>
      <c r="I1164" s="89"/>
    </row>
    <row r="1165" spans="2:9" s="223" customFormat="1" x14ac:dyDescent="0.2">
      <c r="B1165" s="22"/>
      <c r="C1165" s="1"/>
      <c r="D1165" s="2"/>
      <c r="E1165" s="2"/>
      <c r="F1165" s="2"/>
      <c r="G1165" s="7"/>
      <c r="H1165" s="7" t="str">
        <f>IF(D1165="","",F1165*G1165)</f>
        <v/>
      </c>
      <c r="I1165" s="89"/>
    </row>
    <row r="1166" spans="2:9" s="223" customFormat="1" x14ac:dyDescent="0.2">
      <c r="B1166" s="22"/>
      <c r="C1166" s="1"/>
      <c r="D1166" s="2"/>
      <c r="E1166" s="2"/>
      <c r="F1166" s="2"/>
      <c r="G1166" s="7"/>
      <c r="H1166" s="7" t="str">
        <f t="shared" si="60"/>
        <v/>
      </c>
      <c r="I1166" s="89"/>
    </row>
    <row r="1167" spans="2:9" s="223" customFormat="1" x14ac:dyDescent="0.2">
      <c r="B1167" s="22"/>
      <c r="C1167" s="1"/>
      <c r="D1167" s="2"/>
      <c r="E1167" s="2"/>
      <c r="F1167" s="2"/>
      <c r="G1167" s="7"/>
      <c r="H1167" s="7" t="str">
        <f t="shared" si="60"/>
        <v/>
      </c>
      <c r="I1167" s="89"/>
    </row>
    <row r="1168" spans="2:9" s="223" customFormat="1" x14ac:dyDescent="0.2">
      <c r="B1168" s="22"/>
      <c r="C1168" s="1"/>
      <c r="D1168" s="2"/>
      <c r="E1168" s="2"/>
      <c r="F1168" s="2"/>
      <c r="G1168" s="7"/>
      <c r="H1168" s="7" t="str">
        <f t="shared" si="60"/>
        <v/>
      </c>
      <c r="I1168" s="89"/>
    </row>
    <row r="1169" spans="2:9" s="223" customFormat="1" x14ac:dyDescent="0.2">
      <c r="B1169" s="22"/>
      <c r="C1169" s="1"/>
      <c r="D1169" s="2"/>
      <c r="E1169" s="2"/>
      <c r="F1169" s="2"/>
      <c r="G1169" s="7"/>
      <c r="H1169" s="7" t="str">
        <f t="shared" si="60"/>
        <v/>
      </c>
      <c r="I1169" s="89"/>
    </row>
    <row r="1170" spans="2:9" s="223" customFormat="1" x14ac:dyDescent="0.2">
      <c r="B1170" s="22"/>
      <c r="C1170" s="1"/>
      <c r="D1170" s="2"/>
      <c r="E1170" s="2"/>
      <c r="F1170" s="2"/>
      <c r="G1170" s="7"/>
      <c r="H1170" s="7" t="str">
        <f t="shared" si="60"/>
        <v/>
      </c>
      <c r="I1170" s="89"/>
    </row>
    <row r="1171" spans="2:9" s="223" customFormat="1" x14ac:dyDescent="0.2">
      <c r="B1171" s="22"/>
      <c r="C1171" s="1"/>
      <c r="D1171" s="2"/>
      <c r="E1171" s="2"/>
      <c r="F1171" s="2"/>
      <c r="G1171" s="7"/>
      <c r="H1171" s="7" t="str">
        <f t="shared" si="60"/>
        <v/>
      </c>
      <c r="I1171" s="89"/>
    </row>
    <row r="1172" spans="2:9" s="223" customFormat="1" x14ac:dyDescent="0.2">
      <c r="B1172" s="22"/>
      <c r="C1172" s="1"/>
      <c r="D1172" s="2"/>
      <c r="E1172" s="2"/>
      <c r="F1172" s="2"/>
      <c r="G1172" s="7"/>
      <c r="H1172" s="7" t="str">
        <f t="shared" si="60"/>
        <v/>
      </c>
      <c r="I1172" s="89"/>
    </row>
    <row r="1173" spans="2:9" s="223" customFormat="1" x14ac:dyDescent="0.2">
      <c r="B1173" s="22"/>
      <c r="C1173" s="1"/>
      <c r="D1173" s="2"/>
      <c r="E1173" s="2"/>
      <c r="F1173" s="2"/>
      <c r="G1173" s="7"/>
      <c r="H1173" s="7" t="str">
        <f t="shared" si="60"/>
        <v/>
      </c>
      <c r="I1173" s="89"/>
    </row>
    <row r="1174" spans="2:9" s="223" customFormat="1" x14ac:dyDescent="0.2">
      <c r="B1174" s="22"/>
      <c r="C1174" s="1"/>
      <c r="D1174" s="2"/>
      <c r="E1174" s="2"/>
      <c r="F1174" s="2"/>
      <c r="G1174" s="7"/>
      <c r="H1174" s="7" t="str">
        <f t="shared" si="60"/>
        <v/>
      </c>
      <c r="I1174" s="89"/>
    </row>
    <row r="1175" spans="2:9" s="223" customFormat="1" x14ac:dyDescent="0.2">
      <c r="B1175" s="22"/>
      <c r="C1175" s="1"/>
      <c r="D1175" s="2"/>
      <c r="E1175" s="2"/>
      <c r="F1175" s="2"/>
      <c r="G1175" s="7"/>
      <c r="H1175" s="7" t="str">
        <f t="shared" si="60"/>
        <v/>
      </c>
      <c r="I1175" s="89"/>
    </row>
    <row r="1176" spans="2:9" s="223" customFormat="1" x14ac:dyDescent="0.2">
      <c r="B1176" s="22"/>
      <c r="C1176" s="1"/>
      <c r="D1176" s="2"/>
      <c r="E1176" s="2"/>
      <c r="F1176" s="2"/>
      <c r="G1176" s="7"/>
      <c r="H1176" s="7" t="str">
        <f t="shared" si="60"/>
        <v/>
      </c>
      <c r="I1176" s="89"/>
    </row>
    <row r="1177" spans="2:9" s="223" customFormat="1" x14ac:dyDescent="0.2">
      <c r="B1177" s="22"/>
      <c r="C1177" s="1"/>
      <c r="D1177" s="2"/>
      <c r="E1177" s="2"/>
      <c r="F1177" s="2"/>
      <c r="G1177" s="7"/>
      <c r="H1177" s="7" t="str">
        <f t="shared" si="60"/>
        <v/>
      </c>
      <c r="I1177" s="89"/>
    </row>
    <row r="1178" spans="2:9" s="223" customFormat="1" x14ac:dyDescent="0.2">
      <c r="B1178" s="22"/>
      <c r="C1178" s="1"/>
      <c r="D1178" s="2"/>
      <c r="E1178" s="2"/>
      <c r="F1178" s="2"/>
      <c r="G1178" s="7"/>
      <c r="H1178" s="7" t="str">
        <f t="shared" si="60"/>
        <v/>
      </c>
      <c r="I1178" s="89"/>
    </row>
    <row r="1179" spans="2:9" s="223" customFormat="1" x14ac:dyDescent="0.2">
      <c r="B1179" s="22"/>
      <c r="C1179" s="1"/>
      <c r="D1179" s="2"/>
      <c r="E1179" s="2"/>
      <c r="F1179" s="2"/>
      <c r="G1179" s="7"/>
      <c r="H1179" s="7" t="str">
        <f t="shared" si="60"/>
        <v/>
      </c>
      <c r="I1179" s="89"/>
    </row>
    <row r="1180" spans="2:9" s="223" customFormat="1" x14ac:dyDescent="0.2">
      <c r="B1180" s="22"/>
      <c r="C1180" s="1"/>
      <c r="D1180" s="2"/>
      <c r="E1180" s="2"/>
      <c r="F1180" s="2"/>
      <c r="G1180" s="7"/>
      <c r="H1180" s="7" t="str">
        <f t="shared" si="60"/>
        <v/>
      </c>
      <c r="I1180" s="89"/>
    </row>
    <row r="1181" spans="2:9" s="223" customFormat="1" x14ac:dyDescent="0.2">
      <c r="B1181" s="22"/>
      <c r="C1181" s="1"/>
      <c r="D1181" s="2"/>
      <c r="E1181" s="2"/>
      <c r="F1181" s="2"/>
      <c r="G1181" s="7"/>
      <c r="H1181" s="7" t="str">
        <f t="shared" si="60"/>
        <v/>
      </c>
      <c r="I1181" s="89"/>
    </row>
    <row r="1182" spans="2:9" s="223" customFormat="1" x14ac:dyDescent="0.2">
      <c r="B1182" s="22"/>
      <c r="C1182" s="1"/>
      <c r="D1182" s="2"/>
      <c r="E1182" s="2"/>
      <c r="F1182" s="2"/>
      <c r="G1182" s="7"/>
      <c r="H1182" s="7" t="str">
        <f t="shared" si="60"/>
        <v/>
      </c>
      <c r="I1182" s="89"/>
    </row>
    <row r="1183" spans="2:9" s="223" customFormat="1" x14ac:dyDescent="0.2">
      <c r="B1183" s="22"/>
      <c r="C1183" s="1"/>
      <c r="D1183" s="2"/>
      <c r="E1183" s="2"/>
      <c r="F1183" s="2"/>
      <c r="G1183" s="7"/>
      <c r="H1183" s="7" t="str">
        <f t="shared" si="60"/>
        <v/>
      </c>
      <c r="I1183" s="89"/>
    </row>
    <row r="1184" spans="2:9" s="223" customFormat="1" x14ac:dyDescent="0.2">
      <c r="B1184" s="22"/>
      <c r="C1184" s="1"/>
      <c r="D1184" s="2"/>
      <c r="E1184" s="2"/>
      <c r="F1184" s="2"/>
      <c r="G1184" s="7"/>
      <c r="H1184" s="7" t="str">
        <f t="shared" si="60"/>
        <v/>
      </c>
      <c r="I1184" s="89"/>
    </row>
    <row r="1185" spans="2:9" s="223" customFormat="1" x14ac:dyDescent="0.2">
      <c r="B1185" s="22"/>
      <c r="C1185" s="1"/>
      <c r="D1185" s="2"/>
      <c r="E1185" s="2"/>
      <c r="F1185" s="2"/>
      <c r="G1185" s="7"/>
      <c r="H1185" s="7" t="str">
        <f t="shared" si="60"/>
        <v/>
      </c>
      <c r="I1185" s="89"/>
    </row>
    <row r="1186" spans="2:9" s="223" customFormat="1" x14ac:dyDescent="0.2">
      <c r="B1186" s="22"/>
      <c r="C1186" s="1"/>
      <c r="D1186" s="2"/>
      <c r="E1186" s="2"/>
      <c r="F1186" s="2"/>
      <c r="G1186" s="7"/>
      <c r="H1186" s="7" t="str">
        <f t="shared" si="60"/>
        <v/>
      </c>
      <c r="I1186" s="89"/>
    </row>
    <row r="1187" spans="2:9" s="223" customFormat="1" x14ac:dyDescent="0.2">
      <c r="B1187" s="22"/>
      <c r="C1187" s="1"/>
      <c r="D1187" s="2"/>
      <c r="E1187" s="2"/>
      <c r="F1187" s="2"/>
      <c r="G1187" s="7"/>
      <c r="H1187" s="7" t="str">
        <f t="shared" si="60"/>
        <v/>
      </c>
      <c r="I1187" s="89"/>
    </row>
    <row r="1188" spans="2:9" s="223" customFormat="1" x14ac:dyDescent="0.2">
      <c r="B1188" s="22"/>
      <c r="C1188" s="1"/>
      <c r="D1188" s="2"/>
      <c r="E1188" s="2"/>
      <c r="F1188" s="2"/>
      <c r="G1188" s="7"/>
      <c r="H1188" s="7" t="str">
        <f t="shared" si="60"/>
        <v/>
      </c>
      <c r="I1188" s="89"/>
    </row>
    <row r="1189" spans="2:9" s="223" customFormat="1" x14ac:dyDescent="0.2">
      <c r="B1189" s="22"/>
      <c r="C1189" s="1"/>
      <c r="D1189" s="2"/>
      <c r="E1189" s="2"/>
      <c r="F1189" s="2"/>
      <c r="G1189" s="7"/>
      <c r="H1189" s="7" t="str">
        <f t="shared" si="60"/>
        <v/>
      </c>
      <c r="I1189" s="89"/>
    </row>
    <row r="1190" spans="2:9" s="223" customFormat="1" x14ac:dyDescent="0.2">
      <c r="B1190" s="22"/>
      <c r="C1190" s="1"/>
      <c r="D1190" s="2"/>
      <c r="E1190" s="2"/>
      <c r="F1190" s="2"/>
      <c r="G1190" s="7"/>
      <c r="H1190" s="7" t="str">
        <f t="shared" si="60"/>
        <v/>
      </c>
      <c r="I1190" s="89"/>
    </row>
    <row r="1191" spans="2:9" s="223" customFormat="1" x14ac:dyDescent="0.2">
      <c r="B1191" s="22"/>
      <c r="C1191" s="1"/>
      <c r="D1191" s="2"/>
      <c r="E1191" s="2"/>
      <c r="F1191" s="2"/>
      <c r="G1191" s="7"/>
      <c r="H1191" s="7" t="str">
        <f t="shared" si="60"/>
        <v/>
      </c>
      <c r="I1191" s="89"/>
    </row>
    <row r="1192" spans="2:9" s="223" customFormat="1" x14ac:dyDescent="0.2">
      <c r="B1192" s="22"/>
      <c r="C1192" s="1"/>
      <c r="D1192" s="2"/>
      <c r="E1192" s="2"/>
      <c r="F1192" s="2"/>
      <c r="G1192" s="7"/>
      <c r="H1192" s="7" t="str">
        <f t="shared" si="60"/>
        <v/>
      </c>
      <c r="I1192" s="89"/>
    </row>
    <row r="1193" spans="2:9" s="223" customFormat="1" x14ac:dyDescent="0.2">
      <c r="B1193" s="22"/>
      <c r="C1193" s="1"/>
      <c r="D1193" s="2"/>
      <c r="E1193" s="2"/>
      <c r="F1193" s="2"/>
      <c r="G1193" s="7"/>
      <c r="H1193" s="7" t="str">
        <f t="shared" si="60"/>
        <v/>
      </c>
      <c r="I1193" s="89"/>
    </row>
    <row r="1194" spans="2:9" s="223" customFormat="1" x14ac:dyDescent="0.2">
      <c r="B1194" s="22"/>
      <c r="C1194" s="1"/>
      <c r="D1194" s="2"/>
      <c r="E1194" s="2"/>
      <c r="F1194" s="2"/>
      <c r="G1194" s="7"/>
      <c r="H1194" s="7" t="str">
        <f t="shared" si="60"/>
        <v/>
      </c>
      <c r="I1194" s="89"/>
    </row>
    <row r="1195" spans="2:9" s="223" customFormat="1" x14ac:dyDescent="0.2">
      <c r="B1195" s="22"/>
      <c r="C1195" s="1"/>
      <c r="D1195" s="2"/>
      <c r="E1195" s="2"/>
      <c r="F1195" s="2"/>
      <c r="G1195" s="7"/>
      <c r="H1195" s="7" t="str">
        <f t="shared" si="60"/>
        <v/>
      </c>
      <c r="I1195" s="89"/>
    </row>
    <row r="1196" spans="2:9" s="223" customFormat="1" x14ac:dyDescent="0.2">
      <c r="B1196" s="22"/>
      <c r="C1196" s="1"/>
      <c r="D1196" s="2"/>
      <c r="E1196" s="2"/>
      <c r="F1196" s="2"/>
      <c r="G1196" s="7"/>
      <c r="H1196" s="7" t="str">
        <f t="shared" si="60"/>
        <v/>
      </c>
      <c r="I1196" s="89"/>
    </row>
    <row r="1197" spans="2:9" s="223" customFormat="1" ht="9" customHeight="1" x14ac:dyDescent="0.2">
      <c r="B1197" s="22"/>
      <c r="C1197" s="1"/>
      <c r="D1197" s="2"/>
      <c r="E1197" s="2"/>
      <c r="F1197" s="2"/>
      <c r="G1197" s="7"/>
      <c r="H1197" s="7" t="str">
        <f t="shared" si="60"/>
        <v/>
      </c>
      <c r="I1197" s="89"/>
    </row>
    <row r="1198" spans="2:9" s="241" customFormat="1" ht="22.5" customHeight="1" x14ac:dyDescent="0.2">
      <c r="B1198" s="160" t="str">
        <f>B1147</f>
        <v>C11.9</v>
      </c>
      <c r="C1198" s="158" t="str">
        <f>C1147</f>
        <v>FINISHING THE ROAD AND ROAD RESERVE AND TREATING OLD ROADS</v>
      </c>
      <c r="D1198" s="93"/>
      <c r="E1198" s="93"/>
      <c r="F1198" s="94"/>
      <c r="G1198" s="95"/>
      <c r="H1198" s="96">
        <f>SUM(H1145:H1197)</f>
        <v>0</v>
      </c>
      <c r="I1198" s="97"/>
    </row>
    <row r="1199" spans="2:9" s="223" customFormat="1" ht="6.75" customHeight="1" x14ac:dyDescent="0.2">
      <c r="B1199" s="237"/>
      <c r="C1199" s="222"/>
      <c r="D1199" s="238"/>
      <c r="E1199" s="238"/>
      <c r="F1199" s="238"/>
      <c r="H1199" s="239"/>
      <c r="I1199" s="239"/>
    </row>
    <row r="1200" spans="2:9" s="223" customFormat="1" x14ac:dyDescent="0.2">
      <c r="B1200" s="237"/>
      <c r="C1200" s="222"/>
      <c r="D1200" s="238"/>
      <c r="E1200" s="238"/>
      <c r="F1200" s="238"/>
      <c r="H1200" s="239"/>
      <c r="I1200" s="239"/>
    </row>
    <row r="1201" spans="2:9" x14ac:dyDescent="0.2">
      <c r="B1201" s="112" t="s">
        <v>8</v>
      </c>
      <c r="C1201" s="228"/>
      <c r="D1201" s="229"/>
      <c r="E1201" s="229"/>
      <c r="F1201" s="394" t="s">
        <v>373</v>
      </c>
      <c r="G1201" s="394"/>
      <c r="H1201" s="395"/>
      <c r="I1201" s="230"/>
    </row>
    <row r="1202" spans="2:9" s="223" customFormat="1" ht="8.1" customHeight="1" x14ac:dyDescent="0.2">
      <c r="B1202" s="75"/>
      <c r="C1202" s="243"/>
      <c r="D1202" s="243"/>
      <c r="E1202" s="243"/>
      <c r="F1202" s="243"/>
      <c r="G1202" s="243"/>
      <c r="H1202" s="244"/>
      <c r="I1202" s="102"/>
    </row>
    <row r="1203" spans="2:9" s="233" customFormat="1" ht="20.100000000000001" customHeight="1" x14ac:dyDescent="0.2">
      <c r="B1203" s="28" t="s">
        <v>9</v>
      </c>
      <c r="C1203" s="26" t="s">
        <v>2</v>
      </c>
      <c r="D1203" s="26" t="s">
        <v>3</v>
      </c>
      <c r="E1203" s="26" t="s">
        <v>4</v>
      </c>
      <c r="F1203" s="26" t="s">
        <v>5</v>
      </c>
      <c r="G1203" s="26" t="s">
        <v>6</v>
      </c>
      <c r="H1203" s="26" t="s">
        <v>7</v>
      </c>
      <c r="I1203" s="44"/>
    </row>
    <row r="1204" spans="2:9" s="223" customFormat="1" x14ac:dyDescent="0.2">
      <c r="B1204" s="22"/>
      <c r="C1204" s="1"/>
      <c r="D1204" s="2"/>
      <c r="E1204" s="2"/>
      <c r="F1204" s="2"/>
      <c r="G1204" s="7"/>
      <c r="H1204" s="7" t="str">
        <f t="shared" ref="H1204:H1255" si="61">IF(D1204="","",F1204*G1204)</f>
        <v/>
      </c>
      <c r="I1204" s="89"/>
    </row>
    <row r="1205" spans="2:9" s="223" customFormat="1" ht="24" x14ac:dyDescent="0.2">
      <c r="B1205" s="23" t="s">
        <v>380</v>
      </c>
      <c r="C1205" s="3" t="s">
        <v>381</v>
      </c>
      <c r="D1205" s="2"/>
      <c r="E1205" s="2"/>
      <c r="F1205" s="2"/>
      <c r="G1205" s="7"/>
      <c r="H1205" s="7" t="str">
        <f t="shared" si="61"/>
        <v/>
      </c>
      <c r="I1205" s="89"/>
    </row>
    <row r="1206" spans="2:9" s="223" customFormat="1" x14ac:dyDescent="0.2">
      <c r="B1206" s="22"/>
      <c r="C1206" s="1"/>
      <c r="D1206" s="2"/>
      <c r="E1206" s="2"/>
      <c r="F1206" s="2"/>
      <c r="G1206" s="7"/>
      <c r="H1206" s="7" t="str">
        <f t="shared" si="61"/>
        <v/>
      </c>
      <c r="I1206" s="89"/>
    </row>
    <row r="1207" spans="2:9" s="223" customFormat="1" x14ac:dyDescent="0.2">
      <c r="B1207" s="22" t="s">
        <v>382</v>
      </c>
      <c r="C1207" s="1" t="s">
        <v>383</v>
      </c>
      <c r="D1207" s="2"/>
      <c r="E1207" s="2"/>
      <c r="F1207" s="2"/>
      <c r="G1207" s="7"/>
      <c r="H1207" s="7" t="str">
        <f t="shared" si="61"/>
        <v/>
      </c>
      <c r="I1207" s="89"/>
    </row>
    <row r="1208" spans="2:9" s="223" customFormat="1" x14ac:dyDescent="0.2">
      <c r="B1208" s="22"/>
      <c r="C1208" s="1"/>
      <c r="D1208" s="2"/>
      <c r="E1208" s="2"/>
      <c r="F1208" s="2"/>
      <c r="G1208" s="7"/>
      <c r="H1208" s="7" t="str">
        <f t="shared" si="61"/>
        <v/>
      </c>
      <c r="I1208" s="89"/>
    </row>
    <row r="1209" spans="2:9" s="223" customFormat="1" x14ac:dyDescent="0.2">
      <c r="B1209" s="22"/>
      <c r="C1209" s="1" t="s">
        <v>384</v>
      </c>
      <c r="D1209" s="2" t="s">
        <v>385</v>
      </c>
      <c r="E1209" s="2"/>
      <c r="F1209" s="2">
        <v>1</v>
      </c>
      <c r="G1209" s="16">
        <v>300000</v>
      </c>
      <c r="H1209" s="362">
        <f t="shared" si="61"/>
        <v>300000</v>
      </c>
      <c r="I1209" s="82"/>
    </row>
    <row r="1210" spans="2:9" s="223" customFormat="1" x14ac:dyDescent="0.2">
      <c r="B1210" s="22"/>
      <c r="C1210" s="1"/>
      <c r="D1210" s="2"/>
      <c r="E1210" s="2"/>
      <c r="F1210" s="2"/>
      <c r="G1210" s="16"/>
      <c r="H1210" s="7" t="str">
        <f t="shared" si="61"/>
        <v/>
      </c>
      <c r="I1210" s="89"/>
    </row>
    <row r="1211" spans="2:9" s="223" customFormat="1" ht="24" x14ac:dyDescent="0.2">
      <c r="B1211" s="22"/>
      <c r="C1211" s="1" t="s">
        <v>386</v>
      </c>
      <c r="D1211" s="2" t="s">
        <v>45</v>
      </c>
      <c r="E1211" s="2"/>
      <c r="F1211" s="382">
        <f>H1209</f>
        <v>300000</v>
      </c>
      <c r="G1211" s="7"/>
      <c r="H1211" s="7">
        <f t="shared" si="61"/>
        <v>0</v>
      </c>
      <c r="I1211" s="89"/>
    </row>
    <row r="1212" spans="2:9" s="223" customFormat="1" x14ac:dyDescent="0.2">
      <c r="B1212" s="22"/>
      <c r="C1212" s="1"/>
      <c r="D1212" s="2"/>
      <c r="E1212" s="2"/>
      <c r="F1212" s="2"/>
      <c r="G1212" s="7"/>
      <c r="H1212" s="7" t="str">
        <f t="shared" si="61"/>
        <v/>
      </c>
      <c r="I1212" s="89"/>
    </row>
    <row r="1213" spans="2:9" s="223" customFormat="1" x14ac:dyDescent="0.2">
      <c r="B1213" s="22"/>
      <c r="C1213" s="1"/>
      <c r="D1213" s="2"/>
      <c r="E1213" s="2"/>
      <c r="F1213" s="2"/>
      <c r="G1213" s="7"/>
      <c r="H1213" s="7" t="str">
        <f t="shared" si="61"/>
        <v/>
      </c>
      <c r="I1213" s="89"/>
    </row>
    <row r="1214" spans="2:9" s="223" customFormat="1" x14ac:dyDescent="0.2">
      <c r="B1214" s="22"/>
      <c r="C1214" s="1"/>
      <c r="D1214" s="2"/>
      <c r="E1214" s="2"/>
      <c r="F1214" s="2"/>
      <c r="G1214" s="7"/>
      <c r="H1214" s="7" t="str">
        <f t="shared" si="61"/>
        <v/>
      </c>
      <c r="I1214" s="89"/>
    </row>
    <row r="1215" spans="2:9" s="223" customFormat="1" x14ac:dyDescent="0.2">
      <c r="B1215" s="22"/>
      <c r="C1215" s="1"/>
      <c r="D1215" s="2"/>
      <c r="E1215" s="2"/>
      <c r="F1215" s="2"/>
      <c r="G1215" s="7"/>
      <c r="H1215" s="7" t="str">
        <f t="shared" si="61"/>
        <v/>
      </c>
      <c r="I1215" s="89"/>
    </row>
    <row r="1216" spans="2:9" s="223" customFormat="1" x14ac:dyDescent="0.2">
      <c r="B1216" s="22"/>
      <c r="C1216" s="1"/>
      <c r="D1216" s="2"/>
      <c r="E1216" s="2"/>
      <c r="F1216" s="2"/>
      <c r="G1216" s="7"/>
      <c r="H1216" s="7" t="str">
        <f t="shared" si="61"/>
        <v/>
      </c>
      <c r="I1216" s="89"/>
    </row>
    <row r="1217" spans="2:9" s="223" customFormat="1" x14ac:dyDescent="0.2">
      <c r="B1217" s="22"/>
      <c r="C1217" s="1"/>
      <c r="D1217" s="2"/>
      <c r="E1217" s="2"/>
      <c r="F1217" s="2"/>
      <c r="G1217" s="7"/>
      <c r="H1217" s="7" t="str">
        <f t="shared" si="61"/>
        <v/>
      </c>
      <c r="I1217" s="89"/>
    </row>
    <row r="1218" spans="2:9" s="223" customFormat="1" x14ac:dyDescent="0.2">
      <c r="B1218" s="22"/>
      <c r="C1218" s="1"/>
      <c r="D1218" s="2"/>
      <c r="E1218" s="2"/>
      <c r="F1218" s="2"/>
      <c r="G1218" s="7"/>
      <c r="H1218" s="7" t="str">
        <f t="shared" si="61"/>
        <v/>
      </c>
      <c r="I1218" s="89"/>
    </row>
    <row r="1219" spans="2:9" s="223" customFormat="1" x14ac:dyDescent="0.2">
      <c r="B1219" s="22"/>
      <c r="C1219" s="1"/>
      <c r="D1219" s="2"/>
      <c r="E1219" s="2"/>
      <c r="F1219" s="2"/>
      <c r="G1219" s="7"/>
      <c r="H1219" s="7" t="str">
        <f t="shared" si="61"/>
        <v/>
      </c>
      <c r="I1219" s="89"/>
    </row>
    <row r="1220" spans="2:9" s="223" customFormat="1" x14ac:dyDescent="0.2">
      <c r="B1220" s="22"/>
      <c r="C1220" s="1"/>
      <c r="D1220" s="2"/>
      <c r="E1220" s="2"/>
      <c r="F1220" s="2"/>
      <c r="G1220" s="7"/>
      <c r="H1220" s="7" t="str">
        <f t="shared" si="61"/>
        <v/>
      </c>
      <c r="I1220" s="89"/>
    </row>
    <row r="1221" spans="2:9" s="223" customFormat="1" x14ac:dyDescent="0.2">
      <c r="B1221" s="22"/>
      <c r="C1221" s="1"/>
      <c r="D1221" s="2"/>
      <c r="E1221" s="2"/>
      <c r="F1221" s="2"/>
      <c r="G1221" s="7"/>
      <c r="H1221" s="7" t="str">
        <f>IF(D1221="","",F1221*G1221)</f>
        <v/>
      </c>
      <c r="I1221" s="89"/>
    </row>
    <row r="1222" spans="2:9" s="223" customFormat="1" x14ac:dyDescent="0.2">
      <c r="B1222" s="22"/>
      <c r="C1222" s="1"/>
      <c r="D1222" s="2"/>
      <c r="E1222" s="2"/>
      <c r="F1222" s="2"/>
      <c r="G1222" s="7"/>
      <c r="H1222" s="7" t="str">
        <f>IF(D1222="","",F1222*G1222)</f>
        <v/>
      </c>
      <c r="I1222" s="89"/>
    </row>
    <row r="1223" spans="2:9" s="223" customFormat="1" x14ac:dyDescent="0.2">
      <c r="B1223" s="22"/>
      <c r="C1223" s="1"/>
      <c r="D1223" s="2"/>
      <c r="E1223" s="2"/>
      <c r="F1223" s="2"/>
      <c r="G1223" s="7"/>
      <c r="H1223" s="7" t="str">
        <f>IF(D1223="","",F1223*G1223)</f>
        <v/>
      </c>
      <c r="I1223" s="89"/>
    </row>
    <row r="1224" spans="2:9" s="223" customFormat="1" x14ac:dyDescent="0.2">
      <c r="B1224" s="22"/>
      <c r="C1224" s="1"/>
      <c r="D1224" s="2"/>
      <c r="E1224" s="2"/>
      <c r="F1224" s="2"/>
      <c r="G1224" s="7"/>
      <c r="H1224" s="7" t="str">
        <f t="shared" si="61"/>
        <v/>
      </c>
      <c r="I1224" s="89"/>
    </row>
    <row r="1225" spans="2:9" s="223" customFormat="1" x14ac:dyDescent="0.2">
      <c r="B1225" s="22"/>
      <c r="C1225" s="1"/>
      <c r="D1225" s="2"/>
      <c r="E1225" s="2"/>
      <c r="F1225" s="2"/>
      <c r="G1225" s="7"/>
      <c r="H1225" s="7" t="str">
        <f t="shared" si="61"/>
        <v/>
      </c>
      <c r="I1225" s="89"/>
    </row>
    <row r="1226" spans="2:9" s="223" customFormat="1" x14ac:dyDescent="0.2">
      <c r="B1226" s="22"/>
      <c r="C1226" s="1"/>
      <c r="D1226" s="2"/>
      <c r="E1226" s="2"/>
      <c r="F1226" s="2"/>
      <c r="G1226" s="7"/>
      <c r="H1226" s="7" t="str">
        <f t="shared" si="61"/>
        <v/>
      </c>
      <c r="I1226" s="89"/>
    </row>
    <row r="1227" spans="2:9" s="223" customFormat="1" x14ac:dyDescent="0.2">
      <c r="B1227" s="22"/>
      <c r="C1227" s="1"/>
      <c r="D1227" s="2"/>
      <c r="E1227" s="2"/>
      <c r="F1227" s="2"/>
      <c r="G1227" s="7"/>
      <c r="H1227" s="7" t="str">
        <f t="shared" si="61"/>
        <v/>
      </c>
      <c r="I1227" s="89"/>
    </row>
    <row r="1228" spans="2:9" s="223" customFormat="1" x14ac:dyDescent="0.2">
      <c r="B1228" s="22"/>
      <c r="C1228" s="1"/>
      <c r="D1228" s="2"/>
      <c r="E1228" s="2"/>
      <c r="F1228" s="2"/>
      <c r="G1228" s="7"/>
      <c r="H1228" s="7" t="str">
        <f t="shared" si="61"/>
        <v/>
      </c>
      <c r="I1228" s="89"/>
    </row>
    <row r="1229" spans="2:9" s="223" customFormat="1" x14ac:dyDescent="0.2">
      <c r="B1229" s="22"/>
      <c r="C1229" s="1"/>
      <c r="D1229" s="2"/>
      <c r="E1229" s="2"/>
      <c r="F1229" s="2"/>
      <c r="G1229" s="7"/>
      <c r="H1229" s="7" t="str">
        <f t="shared" si="61"/>
        <v/>
      </c>
      <c r="I1229" s="89"/>
    </row>
    <row r="1230" spans="2:9" s="223" customFormat="1" x14ac:dyDescent="0.2">
      <c r="B1230" s="22"/>
      <c r="C1230" s="1"/>
      <c r="D1230" s="2"/>
      <c r="E1230" s="2"/>
      <c r="F1230" s="2"/>
      <c r="G1230" s="7"/>
      <c r="H1230" s="7" t="str">
        <f t="shared" si="61"/>
        <v/>
      </c>
      <c r="I1230" s="89"/>
    </row>
    <row r="1231" spans="2:9" s="223" customFormat="1" x14ac:dyDescent="0.2">
      <c r="B1231" s="22"/>
      <c r="C1231" s="1"/>
      <c r="D1231" s="2"/>
      <c r="E1231" s="2"/>
      <c r="F1231" s="2"/>
      <c r="G1231" s="7"/>
      <c r="H1231" s="7" t="str">
        <f t="shared" si="61"/>
        <v/>
      </c>
      <c r="I1231" s="89"/>
    </row>
    <row r="1232" spans="2:9" s="223" customFormat="1" x14ac:dyDescent="0.2">
      <c r="B1232" s="22"/>
      <c r="C1232" s="1"/>
      <c r="D1232" s="2"/>
      <c r="E1232" s="2"/>
      <c r="F1232" s="2"/>
      <c r="G1232" s="7"/>
      <c r="H1232" s="7" t="str">
        <f t="shared" si="61"/>
        <v/>
      </c>
      <c r="I1232" s="89"/>
    </row>
    <row r="1233" spans="2:9" s="223" customFormat="1" x14ac:dyDescent="0.2">
      <c r="B1233" s="22"/>
      <c r="C1233" s="1"/>
      <c r="D1233" s="2"/>
      <c r="E1233" s="2"/>
      <c r="F1233" s="2"/>
      <c r="G1233" s="7"/>
      <c r="H1233" s="7" t="str">
        <f t="shared" si="61"/>
        <v/>
      </c>
      <c r="I1233" s="89"/>
    </row>
    <row r="1234" spans="2:9" s="223" customFormat="1" x14ac:dyDescent="0.2">
      <c r="B1234" s="22"/>
      <c r="C1234" s="1"/>
      <c r="D1234" s="2"/>
      <c r="E1234" s="2"/>
      <c r="F1234" s="2"/>
      <c r="G1234" s="7"/>
      <c r="H1234" s="7" t="str">
        <f t="shared" si="61"/>
        <v/>
      </c>
      <c r="I1234" s="89"/>
    </row>
    <row r="1235" spans="2:9" s="223" customFormat="1" x14ac:dyDescent="0.2">
      <c r="B1235" s="22"/>
      <c r="C1235" s="1"/>
      <c r="D1235" s="2"/>
      <c r="E1235" s="2"/>
      <c r="F1235" s="2"/>
      <c r="G1235" s="7"/>
      <c r="H1235" s="7" t="str">
        <f t="shared" si="61"/>
        <v/>
      </c>
      <c r="I1235" s="89"/>
    </row>
    <row r="1236" spans="2:9" s="223" customFormat="1" x14ac:dyDescent="0.2">
      <c r="B1236" s="22"/>
      <c r="C1236" s="1"/>
      <c r="D1236" s="2"/>
      <c r="E1236" s="2"/>
      <c r="F1236" s="2"/>
      <c r="G1236" s="7"/>
      <c r="H1236" s="7" t="str">
        <f t="shared" si="61"/>
        <v/>
      </c>
      <c r="I1236" s="89"/>
    </row>
    <row r="1237" spans="2:9" s="223" customFormat="1" x14ac:dyDescent="0.2">
      <c r="B1237" s="22"/>
      <c r="C1237" s="1"/>
      <c r="D1237" s="2"/>
      <c r="E1237" s="2"/>
      <c r="F1237" s="2"/>
      <c r="G1237" s="7"/>
      <c r="H1237" s="7" t="str">
        <f t="shared" si="61"/>
        <v/>
      </c>
      <c r="I1237" s="89"/>
    </row>
    <row r="1238" spans="2:9" s="223" customFormat="1" x14ac:dyDescent="0.2">
      <c r="B1238" s="22"/>
      <c r="C1238" s="1"/>
      <c r="D1238" s="2"/>
      <c r="E1238" s="2"/>
      <c r="F1238" s="2"/>
      <c r="G1238" s="7"/>
      <c r="H1238" s="7" t="str">
        <f t="shared" si="61"/>
        <v/>
      </c>
      <c r="I1238" s="89"/>
    </row>
    <row r="1239" spans="2:9" s="223" customFormat="1" x14ac:dyDescent="0.2">
      <c r="B1239" s="22"/>
      <c r="C1239" s="1"/>
      <c r="D1239" s="2"/>
      <c r="E1239" s="2"/>
      <c r="F1239" s="2"/>
      <c r="G1239" s="7"/>
      <c r="H1239" s="7" t="str">
        <f t="shared" si="61"/>
        <v/>
      </c>
      <c r="I1239" s="89"/>
    </row>
    <row r="1240" spans="2:9" s="223" customFormat="1" x14ac:dyDescent="0.2">
      <c r="B1240" s="22"/>
      <c r="C1240" s="1"/>
      <c r="D1240" s="2"/>
      <c r="E1240" s="2"/>
      <c r="F1240" s="2"/>
      <c r="G1240" s="7"/>
      <c r="H1240" s="7" t="str">
        <f t="shared" si="61"/>
        <v/>
      </c>
      <c r="I1240" s="89"/>
    </row>
    <row r="1241" spans="2:9" s="223" customFormat="1" x14ac:dyDescent="0.2">
      <c r="B1241" s="22"/>
      <c r="C1241" s="1"/>
      <c r="D1241" s="2"/>
      <c r="E1241" s="2"/>
      <c r="F1241" s="2"/>
      <c r="G1241" s="7"/>
      <c r="H1241" s="7" t="str">
        <f t="shared" si="61"/>
        <v/>
      </c>
      <c r="I1241" s="89"/>
    </row>
    <row r="1242" spans="2:9" s="223" customFormat="1" x14ac:dyDescent="0.2">
      <c r="B1242" s="22"/>
      <c r="C1242" s="1"/>
      <c r="D1242" s="2"/>
      <c r="E1242" s="2"/>
      <c r="F1242" s="2"/>
      <c r="G1242" s="7"/>
      <c r="H1242" s="7" t="str">
        <f t="shared" si="61"/>
        <v/>
      </c>
      <c r="I1242" s="89"/>
    </row>
    <row r="1243" spans="2:9" s="223" customFormat="1" x14ac:dyDescent="0.2">
      <c r="B1243" s="22"/>
      <c r="C1243" s="1"/>
      <c r="D1243" s="2"/>
      <c r="E1243" s="2"/>
      <c r="F1243" s="2"/>
      <c r="G1243" s="7"/>
      <c r="H1243" s="7" t="str">
        <f t="shared" si="61"/>
        <v/>
      </c>
      <c r="I1243" s="89"/>
    </row>
    <row r="1244" spans="2:9" s="223" customFormat="1" x14ac:dyDescent="0.2">
      <c r="B1244" s="22"/>
      <c r="C1244" s="1"/>
      <c r="D1244" s="2"/>
      <c r="E1244" s="2"/>
      <c r="F1244" s="2"/>
      <c r="G1244" s="7"/>
      <c r="H1244" s="7" t="str">
        <f t="shared" si="61"/>
        <v/>
      </c>
      <c r="I1244" s="89"/>
    </row>
    <row r="1245" spans="2:9" s="223" customFormat="1" x14ac:dyDescent="0.2">
      <c r="B1245" s="22"/>
      <c r="C1245" s="1"/>
      <c r="D1245" s="2"/>
      <c r="E1245" s="2"/>
      <c r="F1245" s="2"/>
      <c r="G1245" s="7"/>
      <c r="H1245" s="7" t="str">
        <f t="shared" si="61"/>
        <v/>
      </c>
      <c r="I1245" s="89"/>
    </row>
    <row r="1246" spans="2:9" s="223" customFormat="1" x14ac:dyDescent="0.2">
      <c r="B1246" s="22"/>
      <c r="C1246" s="1"/>
      <c r="D1246" s="2"/>
      <c r="E1246" s="2"/>
      <c r="F1246" s="2"/>
      <c r="G1246" s="7"/>
      <c r="H1246" s="7" t="str">
        <f t="shared" si="61"/>
        <v/>
      </c>
      <c r="I1246" s="89"/>
    </row>
    <row r="1247" spans="2:9" s="223" customFormat="1" x14ac:dyDescent="0.2">
      <c r="B1247" s="22"/>
      <c r="C1247" s="1"/>
      <c r="D1247" s="2"/>
      <c r="E1247" s="2"/>
      <c r="F1247" s="2"/>
      <c r="G1247" s="7"/>
      <c r="H1247" s="7" t="str">
        <f t="shared" si="61"/>
        <v/>
      </c>
      <c r="I1247" s="89"/>
    </row>
    <row r="1248" spans="2:9" s="223" customFormat="1" x14ac:dyDescent="0.2">
      <c r="B1248" s="22"/>
      <c r="C1248" s="1"/>
      <c r="D1248" s="2"/>
      <c r="E1248" s="2"/>
      <c r="F1248" s="2"/>
      <c r="G1248" s="7"/>
      <c r="H1248" s="7" t="str">
        <f t="shared" si="61"/>
        <v/>
      </c>
      <c r="I1248" s="89"/>
    </row>
    <row r="1249" spans="2:9" s="223" customFormat="1" x14ac:dyDescent="0.2">
      <c r="B1249" s="22"/>
      <c r="C1249" s="1"/>
      <c r="D1249" s="2"/>
      <c r="E1249" s="2"/>
      <c r="F1249" s="2"/>
      <c r="G1249" s="7"/>
      <c r="H1249" s="7" t="str">
        <f t="shared" si="61"/>
        <v/>
      </c>
      <c r="I1249" s="89"/>
    </row>
    <row r="1250" spans="2:9" s="223" customFormat="1" x14ac:dyDescent="0.2">
      <c r="B1250" s="22"/>
      <c r="C1250" s="1"/>
      <c r="D1250" s="2"/>
      <c r="E1250" s="2"/>
      <c r="F1250" s="2"/>
      <c r="G1250" s="7"/>
      <c r="H1250" s="7" t="str">
        <f t="shared" si="61"/>
        <v/>
      </c>
      <c r="I1250" s="89"/>
    </row>
    <row r="1251" spans="2:9" s="223" customFormat="1" x14ac:dyDescent="0.2">
      <c r="B1251" s="22"/>
      <c r="C1251" s="1"/>
      <c r="D1251" s="2"/>
      <c r="E1251" s="2"/>
      <c r="F1251" s="2"/>
      <c r="G1251" s="7"/>
      <c r="H1251" s="7" t="str">
        <f t="shared" si="61"/>
        <v/>
      </c>
      <c r="I1251" s="89"/>
    </row>
    <row r="1252" spans="2:9" s="223" customFormat="1" x14ac:dyDescent="0.2">
      <c r="B1252" s="22"/>
      <c r="C1252" s="1"/>
      <c r="D1252" s="2"/>
      <c r="E1252" s="2"/>
      <c r="F1252" s="2"/>
      <c r="G1252" s="7"/>
      <c r="H1252" s="7" t="str">
        <f t="shared" si="61"/>
        <v/>
      </c>
      <c r="I1252" s="89"/>
    </row>
    <row r="1253" spans="2:9" s="223" customFormat="1" x14ac:dyDescent="0.2">
      <c r="B1253" s="22"/>
      <c r="C1253" s="1"/>
      <c r="D1253" s="2"/>
      <c r="E1253" s="2"/>
      <c r="F1253" s="2"/>
      <c r="G1253" s="7"/>
      <c r="H1253" s="7" t="str">
        <f t="shared" si="61"/>
        <v/>
      </c>
      <c r="I1253" s="89"/>
    </row>
    <row r="1254" spans="2:9" s="223" customFormat="1" x14ac:dyDescent="0.2">
      <c r="B1254" s="22"/>
      <c r="C1254" s="1"/>
      <c r="D1254" s="2"/>
      <c r="E1254" s="2"/>
      <c r="F1254" s="2"/>
      <c r="G1254" s="7"/>
      <c r="H1254" s="7" t="str">
        <f t="shared" si="61"/>
        <v/>
      </c>
      <c r="I1254" s="89"/>
    </row>
    <row r="1255" spans="2:9" s="223" customFormat="1" ht="9" customHeight="1" x14ac:dyDescent="0.2">
      <c r="B1255" s="22"/>
      <c r="C1255" s="1"/>
      <c r="D1255" s="2"/>
      <c r="E1255" s="2"/>
      <c r="F1255" s="2"/>
      <c r="G1255" s="7"/>
      <c r="H1255" s="7" t="str">
        <f t="shared" si="61"/>
        <v/>
      </c>
      <c r="I1255" s="89"/>
    </row>
    <row r="1256" spans="2:9" s="241" customFormat="1" ht="22.5" customHeight="1" x14ac:dyDescent="0.2">
      <c r="B1256" s="160" t="str">
        <f>B1205</f>
        <v>C20.1</v>
      </c>
      <c r="C1256" s="158" t="str">
        <f>C1205</f>
        <v>TESTING MATERIAL AND JUDGEMENT OF WORKMANSHIP</v>
      </c>
      <c r="D1256" s="93"/>
      <c r="E1256" s="93"/>
      <c r="F1256" s="94"/>
      <c r="G1256" s="95"/>
      <c r="H1256" s="96">
        <f>SUM(H1203:H1255)</f>
        <v>300000</v>
      </c>
      <c r="I1256" s="97"/>
    </row>
    <row r="1257" spans="2:9" s="223" customFormat="1" ht="6.75" customHeight="1" x14ac:dyDescent="0.2">
      <c r="B1257" s="237"/>
      <c r="C1257" s="222"/>
      <c r="D1257" s="238"/>
      <c r="E1257" s="238"/>
      <c r="F1257" s="238"/>
      <c r="H1257" s="239"/>
      <c r="I1257" s="239"/>
    </row>
    <row r="1258" spans="2:9" x14ac:dyDescent="0.2">
      <c r="B1258" s="112" t="s">
        <v>387</v>
      </c>
      <c r="C1258" s="228"/>
      <c r="D1258" s="229"/>
      <c r="E1258" s="229"/>
      <c r="F1258" s="394" t="s">
        <v>388</v>
      </c>
      <c r="G1258" s="394"/>
      <c r="H1258" s="395"/>
      <c r="I1258" s="101"/>
    </row>
    <row r="1259" spans="2:9" s="223" customFormat="1" ht="8.1" customHeight="1" x14ac:dyDescent="0.2">
      <c r="B1259" s="75"/>
      <c r="C1259" s="253"/>
      <c r="D1259" s="253"/>
      <c r="E1259" s="253"/>
      <c r="F1259" s="253"/>
      <c r="G1259" s="253"/>
      <c r="H1259" s="254"/>
    </row>
    <row r="1260" spans="2:9" s="240" customFormat="1" ht="20.100000000000001" customHeight="1" x14ac:dyDescent="0.2">
      <c r="B1260" s="28" t="s">
        <v>9</v>
      </c>
      <c r="C1260" s="26" t="s">
        <v>2</v>
      </c>
      <c r="D1260" s="26" t="s">
        <v>3</v>
      </c>
      <c r="E1260" s="26" t="s">
        <v>4</v>
      </c>
      <c r="F1260" s="26" t="s">
        <v>5</v>
      </c>
      <c r="G1260" s="26" t="s">
        <v>6</v>
      </c>
      <c r="H1260" s="49" t="s">
        <v>7</v>
      </c>
    </row>
    <row r="1261" spans="2:9" s="223" customFormat="1" x14ac:dyDescent="0.2">
      <c r="B1261" s="17"/>
      <c r="C1261" s="1"/>
      <c r="D1261" s="4"/>
      <c r="E1261" s="4"/>
      <c r="F1261" s="4"/>
      <c r="G1261" s="62"/>
      <c r="H1261" s="50" t="str">
        <f t="shared" ref="H1261:H1311" si="62">IF(D1261="","",F1261*G1261)</f>
        <v/>
      </c>
    </row>
    <row r="1262" spans="2:9" s="223" customFormat="1" ht="24" x14ac:dyDescent="0.2">
      <c r="B1262" s="60" t="s">
        <v>389</v>
      </c>
      <c r="C1262" s="3" t="s">
        <v>390</v>
      </c>
      <c r="D1262" s="4"/>
      <c r="E1262" s="4"/>
      <c r="F1262" s="4"/>
      <c r="G1262" s="62"/>
      <c r="H1262" s="51" t="str">
        <f t="shared" si="62"/>
        <v/>
      </c>
    </row>
    <row r="1263" spans="2:9" s="223" customFormat="1" ht="36" x14ac:dyDescent="0.2">
      <c r="B1263" s="17" t="s">
        <v>391</v>
      </c>
      <c r="C1263" s="1" t="s">
        <v>392</v>
      </c>
      <c r="D1263" s="58" t="s">
        <v>393</v>
      </c>
      <c r="E1263" s="4"/>
      <c r="F1263" s="4">
        <v>1</v>
      </c>
      <c r="G1263" s="62"/>
      <c r="H1263" s="51">
        <f t="shared" si="62"/>
        <v>0</v>
      </c>
    </row>
    <row r="1264" spans="2:9" s="223" customFormat="1" x14ac:dyDescent="0.2">
      <c r="B1264" s="17"/>
      <c r="C1264" s="1"/>
      <c r="D1264" s="58"/>
      <c r="E1264" s="4"/>
      <c r="F1264" s="4"/>
      <c r="G1264" s="62"/>
      <c r="H1264" s="51"/>
    </row>
    <row r="1265" spans="2:8" s="223" customFormat="1" x14ac:dyDescent="0.2">
      <c r="B1265" s="17"/>
      <c r="C1265" s="1"/>
      <c r="D1265" s="58"/>
      <c r="E1265" s="4"/>
      <c r="F1265" s="4"/>
      <c r="G1265" s="62"/>
      <c r="H1265" s="51"/>
    </row>
    <row r="1266" spans="2:8" s="223" customFormat="1" ht="36" x14ac:dyDescent="0.2">
      <c r="B1266" s="17" t="s">
        <v>511</v>
      </c>
      <c r="C1266" s="1" t="s">
        <v>431</v>
      </c>
      <c r="D1266" s="4"/>
      <c r="E1266" s="4"/>
      <c r="F1266" s="76"/>
      <c r="G1266" s="171"/>
      <c r="H1266" s="72" t="str">
        <f t="shared" ref="H1266:H1284" si="63">IF(D1266="","",F1266*G1266)</f>
        <v/>
      </c>
    </row>
    <row r="1267" spans="2:8" s="223" customFormat="1" x14ac:dyDescent="0.2">
      <c r="B1267" s="22"/>
      <c r="C1267" s="1"/>
      <c r="D1267" s="4"/>
      <c r="E1267" s="4"/>
      <c r="F1267" s="76"/>
      <c r="G1267" s="171"/>
      <c r="H1267" s="72" t="str">
        <f t="shared" si="63"/>
        <v/>
      </c>
    </row>
    <row r="1268" spans="2:8" s="223" customFormat="1" x14ac:dyDescent="0.2">
      <c r="B1268" s="22"/>
      <c r="C1268" s="1" t="s">
        <v>432</v>
      </c>
      <c r="D1268" s="4"/>
      <c r="E1268" s="4"/>
      <c r="F1268" s="76"/>
      <c r="G1268" s="171"/>
      <c r="H1268" s="72" t="str">
        <f t="shared" si="63"/>
        <v/>
      </c>
    </row>
    <row r="1269" spans="2:8" s="223" customFormat="1" x14ac:dyDescent="0.2">
      <c r="B1269" s="22"/>
      <c r="C1269" s="1"/>
      <c r="D1269" s="4"/>
      <c r="E1269" s="4"/>
      <c r="F1269" s="76"/>
      <c r="G1269" s="171"/>
      <c r="H1269" s="72" t="str">
        <f t="shared" si="63"/>
        <v/>
      </c>
    </row>
    <row r="1270" spans="2:8" s="223" customFormat="1" x14ac:dyDescent="0.2">
      <c r="B1270" s="22"/>
      <c r="C1270" s="77" t="s">
        <v>433</v>
      </c>
      <c r="D1270" s="4" t="s">
        <v>393</v>
      </c>
      <c r="E1270" s="4"/>
      <c r="F1270" s="76">
        <v>1</v>
      </c>
      <c r="G1270" s="171">
        <v>250000</v>
      </c>
      <c r="H1270" s="72">
        <f t="shared" si="63"/>
        <v>250000</v>
      </c>
    </row>
    <row r="1271" spans="2:8" s="223" customFormat="1" x14ac:dyDescent="0.2">
      <c r="B1271" s="22"/>
      <c r="C1271" s="77"/>
      <c r="D1271" s="4"/>
      <c r="E1271" s="4"/>
      <c r="F1271" s="76"/>
      <c r="G1271" s="171"/>
      <c r="H1271" s="72" t="str">
        <f t="shared" si="63"/>
        <v/>
      </c>
    </row>
    <row r="1272" spans="2:8" s="223" customFormat="1" ht="24" x14ac:dyDescent="0.2">
      <c r="B1272" s="22"/>
      <c r="C1272" s="77" t="s">
        <v>434</v>
      </c>
      <c r="D1272" s="4" t="s">
        <v>45</v>
      </c>
      <c r="E1272" s="4"/>
      <c r="F1272" s="65">
        <f>H1270</f>
        <v>250000</v>
      </c>
      <c r="G1272" s="173"/>
      <c r="H1272" s="72">
        <f t="shared" si="63"/>
        <v>0</v>
      </c>
    </row>
    <row r="1273" spans="2:8" s="223" customFormat="1" x14ac:dyDescent="0.2">
      <c r="B1273" s="22"/>
      <c r="C1273" s="1"/>
      <c r="D1273" s="4"/>
      <c r="E1273" s="4"/>
      <c r="F1273" s="76"/>
      <c r="G1273" s="171"/>
      <c r="H1273" s="72" t="str">
        <f t="shared" si="63"/>
        <v/>
      </c>
    </row>
    <row r="1274" spans="2:8" s="223" customFormat="1" x14ac:dyDescent="0.2">
      <c r="B1274" s="22"/>
      <c r="C1274" s="1" t="s">
        <v>435</v>
      </c>
      <c r="D1274" s="4"/>
      <c r="E1274" s="4"/>
      <c r="F1274" s="76"/>
      <c r="G1274" s="171"/>
      <c r="H1274" s="72" t="str">
        <f t="shared" si="63"/>
        <v/>
      </c>
    </row>
    <row r="1275" spans="2:8" s="223" customFormat="1" x14ac:dyDescent="0.2">
      <c r="B1275" s="22"/>
      <c r="C1275" s="1"/>
      <c r="D1275" s="4"/>
      <c r="E1275" s="4"/>
      <c r="F1275" s="76"/>
      <c r="G1275" s="171"/>
      <c r="H1275" s="72" t="str">
        <f t="shared" si="63"/>
        <v/>
      </c>
    </row>
    <row r="1276" spans="2:8" s="223" customFormat="1" x14ac:dyDescent="0.2">
      <c r="B1276" s="22"/>
      <c r="C1276" s="77" t="s">
        <v>433</v>
      </c>
      <c r="D1276" s="4" t="s">
        <v>393</v>
      </c>
      <c r="E1276" s="4"/>
      <c r="F1276" s="76">
        <v>1</v>
      </c>
      <c r="G1276" s="171">
        <v>250000</v>
      </c>
      <c r="H1276" s="72">
        <f t="shared" si="63"/>
        <v>250000</v>
      </c>
    </row>
    <row r="1277" spans="2:8" s="223" customFormat="1" x14ac:dyDescent="0.2">
      <c r="B1277" s="22"/>
      <c r="C1277" s="77"/>
      <c r="D1277" s="4"/>
      <c r="E1277" s="4"/>
      <c r="F1277" s="76"/>
      <c r="G1277" s="171"/>
      <c r="H1277" s="72" t="str">
        <f t="shared" si="63"/>
        <v/>
      </c>
    </row>
    <row r="1278" spans="2:8" s="223" customFormat="1" ht="24" x14ac:dyDescent="0.2">
      <c r="B1278" s="22"/>
      <c r="C1278" s="77" t="s">
        <v>436</v>
      </c>
      <c r="D1278" s="4" t="s">
        <v>45</v>
      </c>
      <c r="E1278" s="4"/>
      <c r="F1278" s="65">
        <f>H1276</f>
        <v>250000</v>
      </c>
      <c r="G1278" s="173"/>
      <c r="H1278" s="72">
        <f t="shared" si="63"/>
        <v>0</v>
      </c>
    </row>
    <row r="1279" spans="2:8" s="223" customFormat="1" x14ac:dyDescent="0.2">
      <c r="B1279" s="22"/>
      <c r="C1279" s="1"/>
      <c r="D1279" s="4"/>
      <c r="E1279" s="4"/>
      <c r="F1279" s="76"/>
      <c r="G1279" s="171"/>
      <c r="H1279" s="72" t="str">
        <f t="shared" si="63"/>
        <v/>
      </c>
    </row>
    <row r="1280" spans="2:8" s="223" customFormat="1" x14ac:dyDescent="0.2">
      <c r="B1280" s="22"/>
      <c r="C1280" s="1" t="s">
        <v>437</v>
      </c>
      <c r="D1280" s="4"/>
      <c r="E1280" s="4"/>
      <c r="F1280" s="76"/>
      <c r="G1280" s="171"/>
      <c r="H1280" s="72" t="str">
        <f t="shared" si="63"/>
        <v/>
      </c>
    </row>
    <row r="1281" spans="2:8" s="223" customFormat="1" x14ac:dyDescent="0.2">
      <c r="B1281" s="22"/>
      <c r="C1281" s="1"/>
      <c r="D1281" s="4"/>
      <c r="E1281" s="4"/>
      <c r="F1281" s="76"/>
      <c r="G1281" s="171"/>
      <c r="H1281" s="72" t="str">
        <f t="shared" si="63"/>
        <v/>
      </c>
    </row>
    <row r="1282" spans="2:8" s="223" customFormat="1" x14ac:dyDescent="0.2">
      <c r="B1282" s="22"/>
      <c r="C1282" s="77" t="s">
        <v>433</v>
      </c>
      <c r="D1282" s="4" t="s">
        <v>393</v>
      </c>
      <c r="E1282" s="4"/>
      <c r="F1282" s="76">
        <v>1</v>
      </c>
      <c r="G1282" s="171">
        <v>300000</v>
      </c>
      <c r="H1282" s="72">
        <f t="shared" si="63"/>
        <v>300000</v>
      </c>
    </row>
    <row r="1283" spans="2:8" s="223" customFormat="1" x14ac:dyDescent="0.2">
      <c r="B1283" s="22"/>
      <c r="C1283" s="77"/>
      <c r="D1283" s="4"/>
      <c r="E1283" s="4"/>
      <c r="F1283" s="76"/>
      <c r="G1283" s="171"/>
      <c r="H1283" s="72" t="str">
        <f t="shared" si="63"/>
        <v/>
      </c>
    </row>
    <row r="1284" spans="2:8" s="223" customFormat="1" ht="24" x14ac:dyDescent="0.2">
      <c r="B1284" s="22"/>
      <c r="C1284" s="77" t="s">
        <v>438</v>
      </c>
      <c r="D1284" s="4" t="s">
        <v>45</v>
      </c>
      <c r="E1284" s="4"/>
      <c r="F1284" s="65">
        <f>H1282</f>
        <v>300000</v>
      </c>
      <c r="G1284" s="173"/>
      <c r="H1284" s="72">
        <f t="shared" si="63"/>
        <v>0</v>
      </c>
    </row>
    <row r="1285" spans="2:8" s="223" customFormat="1" x14ac:dyDescent="0.2">
      <c r="B1285" s="17"/>
      <c r="C1285" s="77"/>
      <c r="D1285" s="4"/>
      <c r="E1285" s="4"/>
      <c r="F1285" s="15"/>
      <c r="G1285" s="62"/>
      <c r="H1285" s="50" t="str">
        <f t="shared" ref="H1285:H1310" si="64">IF(D1285="","",F1285*G1285)</f>
        <v/>
      </c>
    </row>
    <row r="1286" spans="2:8" s="223" customFormat="1" ht="12" customHeight="1" x14ac:dyDescent="0.2">
      <c r="B1286" s="17" t="s">
        <v>394</v>
      </c>
      <c r="C1286" s="1" t="s">
        <v>395</v>
      </c>
      <c r="D1286" s="4"/>
      <c r="E1286" s="4"/>
      <c r="F1286" s="15"/>
      <c r="G1286" s="62"/>
      <c r="H1286" s="50" t="str">
        <f t="shared" si="64"/>
        <v/>
      </c>
    </row>
    <row r="1287" spans="2:8" s="223" customFormat="1" ht="12" customHeight="1" x14ac:dyDescent="0.2">
      <c r="B1287" s="17"/>
      <c r="C1287" s="1"/>
      <c r="D1287" s="4"/>
      <c r="E1287" s="4"/>
      <c r="F1287" s="15"/>
      <c r="G1287" s="62"/>
      <c r="H1287" s="50" t="str">
        <f t="shared" si="64"/>
        <v/>
      </c>
    </row>
    <row r="1288" spans="2:8" s="223" customFormat="1" ht="12" customHeight="1" x14ac:dyDescent="0.2">
      <c r="B1288" s="17"/>
      <c r="C1288" s="1" t="s">
        <v>396</v>
      </c>
      <c r="D1288" s="4" t="s">
        <v>397</v>
      </c>
      <c r="E1288" s="4"/>
      <c r="F1288" s="15">
        <v>1</v>
      </c>
      <c r="G1288" s="62">
        <v>950000</v>
      </c>
      <c r="H1288" s="50">
        <f t="shared" si="64"/>
        <v>950000</v>
      </c>
    </row>
    <row r="1289" spans="2:8" s="223" customFormat="1" ht="12" customHeight="1" x14ac:dyDescent="0.2">
      <c r="B1289" s="17"/>
      <c r="C1289" s="1"/>
      <c r="D1289" s="4"/>
      <c r="E1289" s="4"/>
      <c r="F1289" s="15"/>
      <c r="G1289" s="62"/>
      <c r="H1289" s="50" t="str">
        <f t="shared" si="64"/>
        <v/>
      </c>
    </row>
    <row r="1290" spans="2:8" s="223" customFormat="1" ht="12" customHeight="1" x14ac:dyDescent="0.2">
      <c r="B1290" s="17"/>
      <c r="C1290" s="1" t="s">
        <v>398</v>
      </c>
      <c r="D1290" s="4" t="s">
        <v>397</v>
      </c>
      <c r="E1290" s="4"/>
      <c r="F1290" s="15">
        <v>1</v>
      </c>
      <c r="G1290" s="62">
        <v>60000</v>
      </c>
      <c r="H1290" s="50">
        <f t="shared" si="64"/>
        <v>60000</v>
      </c>
    </row>
    <row r="1291" spans="2:8" s="223" customFormat="1" ht="12" customHeight="1" x14ac:dyDescent="0.2">
      <c r="B1291" s="17"/>
      <c r="C1291" s="1"/>
      <c r="D1291" s="4"/>
      <c r="E1291" s="4"/>
      <c r="F1291" s="15"/>
      <c r="G1291" s="62"/>
      <c r="H1291" s="50" t="str">
        <f t="shared" si="64"/>
        <v/>
      </c>
    </row>
    <row r="1292" spans="2:8" s="223" customFormat="1" ht="12" customHeight="1" x14ac:dyDescent="0.2">
      <c r="B1292" s="17"/>
      <c r="C1292" s="1" t="s">
        <v>399</v>
      </c>
      <c r="D1292" s="4" t="s">
        <v>45</v>
      </c>
      <c r="E1292" s="4"/>
      <c r="F1292" s="15">
        <f>G1288+G1290</f>
        <v>1010000</v>
      </c>
      <c r="G1292" s="81"/>
      <c r="H1292" s="50">
        <f t="shared" si="64"/>
        <v>0</v>
      </c>
    </row>
    <row r="1293" spans="2:8" s="223" customFormat="1" ht="12" customHeight="1" x14ac:dyDescent="0.2">
      <c r="B1293" s="17"/>
      <c r="C1293" s="1"/>
      <c r="D1293" s="4"/>
      <c r="E1293" s="4"/>
      <c r="F1293" s="15"/>
      <c r="G1293" s="62"/>
      <c r="H1293" s="50" t="str">
        <f t="shared" si="64"/>
        <v/>
      </c>
    </row>
    <row r="1294" spans="2:8" s="223" customFormat="1" ht="12" customHeight="1" x14ac:dyDescent="0.2">
      <c r="B1294" s="17"/>
      <c r="C1294" s="1" t="s">
        <v>400</v>
      </c>
      <c r="D1294" s="4"/>
      <c r="E1294" s="4"/>
      <c r="F1294" s="15"/>
      <c r="G1294" s="62"/>
      <c r="H1294" s="50" t="str">
        <f t="shared" si="64"/>
        <v/>
      </c>
    </row>
    <row r="1295" spans="2:8" s="223" customFormat="1" ht="12" customHeight="1" x14ac:dyDescent="0.2">
      <c r="B1295" s="17"/>
      <c r="C1295" s="1"/>
      <c r="D1295" s="4"/>
      <c r="E1295" s="4"/>
      <c r="F1295" s="15"/>
      <c r="G1295" s="62"/>
      <c r="H1295" s="50" t="str">
        <f t="shared" si="64"/>
        <v/>
      </c>
    </row>
    <row r="1296" spans="2:8" s="223" customFormat="1" ht="12" customHeight="1" x14ac:dyDescent="0.2">
      <c r="B1296" s="17"/>
      <c r="C1296" s="1" t="s">
        <v>401</v>
      </c>
      <c r="D1296" s="4" t="s">
        <v>397</v>
      </c>
      <c r="E1296" s="4"/>
      <c r="F1296" s="15">
        <v>1</v>
      </c>
      <c r="G1296" s="62">
        <v>1660000</v>
      </c>
      <c r="H1296" s="50">
        <f t="shared" si="64"/>
        <v>1660000</v>
      </c>
    </row>
    <row r="1297" spans="2:8" s="223" customFormat="1" ht="12" customHeight="1" x14ac:dyDescent="0.2">
      <c r="B1297" s="17"/>
      <c r="C1297" s="1"/>
      <c r="D1297" s="4"/>
      <c r="E1297" s="4"/>
      <c r="F1297" s="15"/>
      <c r="G1297" s="62"/>
      <c r="H1297" s="50" t="str">
        <f t="shared" si="64"/>
        <v/>
      </c>
    </row>
    <row r="1298" spans="2:8" s="223" customFormat="1" ht="12" customHeight="1" x14ac:dyDescent="0.2">
      <c r="B1298" s="17"/>
      <c r="C1298" s="1" t="s">
        <v>402</v>
      </c>
      <c r="D1298" s="4" t="s">
        <v>45</v>
      </c>
      <c r="E1298" s="4"/>
      <c r="F1298" s="15">
        <f>G1296</f>
        <v>1660000</v>
      </c>
      <c r="G1298" s="81"/>
      <c r="H1298" s="50">
        <f t="shared" si="64"/>
        <v>0</v>
      </c>
    </row>
    <row r="1299" spans="2:8" s="223" customFormat="1" ht="12" customHeight="1" x14ac:dyDescent="0.2">
      <c r="B1299" s="17"/>
      <c r="C1299" s="1"/>
      <c r="D1299" s="4"/>
      <c r="E1299" s="4"/>
      <c r="F1299" s="15"/>
      <c r="G1299" s="62"/>
      <c r="H1299" s="50" t="str">
        <f t="shared" si="64"/>
        <v/>
      </c>
    </row>
    <row r="1300" spans="2:8" s="223" customFormat="1" ht="12" customHeight="1" x14ac:dyDescent="0.2">
      <c r="B1300" s="17"/>
      <c r="C1300" s="1" t="s">
        <v>403</v>
      </c>
      <c r="D1300" s="4"/>
      <c r="E1300" s="4"/>
      <c r="F1300" s="15"/>
      <c r="G1300" s="62"/>
      <c r="H1300" s="50" t="str">
        <f t="shared" si="64"/>
        <v/>
      </c>
    </row>
    <row r="1301" spans="2:8" s="223" customFormat="1" ht="12" customHeight="1" x14ac:dyDescent="0.2">
      <c r="B1301" s="17"/>
      <c r="C1301" s="1"/>
      <c r="D1301" s="4"/>
      <c r="E1301" s="4"/>
      <c r="F1301" s="15"/>
      <c r="G1301" s="62"/>
      <c r="H1301" s="50" t="str">
        <f t="shared" si="64"/>
        <v/>
      </c>
    </row>
    <row r="1302" spans="2:8" s="223" customFormat="1" ht="12" customHeight="1" x14ac:dyDescent="0.2">
      <c r="B1302" s="17"/>
      <c r="C1302" s="1" t="s">
        <v>404</v>
      </c>
      <c r="D1302" s="4" t="s">
        <v>405</v>
      </c>
      <c r="E1302" s="4"/>
      <c r="F1302" s="15">
        <v>300</v>
      </c>
      <c r="G1302" s="62"/>
      <c r="H1302" s="50">
        <f t="shared" si="64"/>
        <v>0</v>
      </c>
    </row>
    <row r="1303" spans="2:8" s="223" customFormat="1" ht="12" customHeight="1" x14ac:dyDescent="0.2">
      <c r="B1303" s="17"/>
      <c r="C1303" s="1"/>
      <c r="D1303" s="4"/>
      <c r="E1303" s="4"/>
      <c r="F1303" s="15"/>
      <c r="G1303" s="62"/>
      <c r="H1303" s="50" t="str">
        <f t="shared" si="64"/>
        <v/>
      </c>
    </row>
    <row r="1304" spans="2:8" s="223" customFormat="1" ht="12" customHeight="1" x14ac:dyDescent="0.2">
      <c r="B1304" s="17"/>
      <c r="C1304" s="1" t="s">
        <v>406</v>
      </c>
      <c r="D1304" s="4" t="s">
        <v>69</v>
      </c>
      <c r="E1304" s="4"/>
      <c r="F1304" s="15">
        <v>600</v>
      </c>
      <c r="G1304" s="62"/>
      <c r="H1304" s="50">
        <f t="shared" si="64"/>
        <v>0</v>
      </c>
    </row>
    <row r="1305" spans="2:8" s="223" customFormat="1" ht="12" customHeight="1" x14ac:dyDescent="0.2">
      <c r="B1305" s="17"/>
      <c r="C1305" s="1"/>
      <c r="D1305" s="4"/>
      <c r="E1305" s="4"/>
      <c r="F1305" s="15"/>
      <c r="G1305" s="62"/>
      <c r="H1305" s="50" t="str">
        <f t="shared" si="64"/>
        <v/>
      </c>
    </row>
    <row r="1306" spans="2:8" s="223" customFormat="1" ht="12" customHeight="1" x14ac:dyDescent="0.2">
      <c r="B1306" s="17"/>
      <c r="C1306" s="1" t="s">
        <v>407</v>
      </c>
      <c r="D1306" s="4" t="s">
        <v>397</v>
      </c>
      <c r="E1306" s="4"/>
      <c r="F1306" s="15">
        <v>1</v>
      </c>
      <c r="G1306" s="62">
        <v>35000</v>
      </c>
      <c r="H1306" s="50">
        <f t="shared" si="64"/>
        <v>35000</v>
      </c>
    </row>
    <row r="1307" spans="2:8" s="223" customFormat="1" ht="12" customHeight="1" x14ac:dyDescent="0.2">
      <c r="B1307" s="17"/>
      <c r="C1307" s="1"/>
      <c r="D1307" s="4"/>
      <c r="E1307" s="4"/>
      <c r="F1307" s="15"/>
      <c r="G1307" s="62"/>
      <c r="H1307" s="50" t="str">
        <f t="shared" si="64"/>
        <v/>
      </c>
    </row>
    <row r="1308" spans="2:8" s="223" customFormat="1" ht="12" customHeight="1" x14ac:dyDescent="0.2">
      <c r="B1308" s="17"/>
      <c r="C1308" s="1" t="s">
        <v>408</v>
      </c>
      <c r="D1308" s="4" t="s">
        <v>45</v>
      </c>
      <c r="E1308" s="4"/>
      <c r="F1308" s="15">
        <f>H1306</f>
        <v>35000</v>
      </c>
      <c r="G1308" s="81"/>
      <c r="H1308" s="50">
        <f t="shared" si="64"/>
        <v>0</v>
      </c>
    </row>
    <row r="1309" spans="2:8" s="223" customFormat="1" x14ac:dyDescent="0.2">
      <c r="B1309" s="17"/>
      <c r="C1309" s="77"/>
      <c r="D1309" s="4"/>
      <c r="E1309" s="4"/>
      <c r="F1309" s="15"/>
      <c r="G1309" s="62"/>
      <c r="H1309" s="50" t="str">
        <f t="shared" si="64"/>
        <v/>
      </c>
    </row>
    <row r="1310" spans="2:8" s="223" customFormat="1" x14ac:dyDescent="0.2">
      <c r="B1310" s="17"/>
      <c r="C1310" s="1"/>
      <c r="D1310" s="4"/>
      <c r="E1310" s="4"/>
      <c r="F1310" s="15"/>
      <c r="G1310" s="62"/>
      <c r="H1310" s="50" t="str">
        <f t="shared" si="64"/>
        <v/>
      </c>
    </row>
    <row r="1311" spans="2:8" s="223" customFormat="1" ht="6.95" customHeight="1" x14ac:dyDescent="0.2">
      <c r="B1311" s="17"/>
      <c r="C1311" s="1"/>
      <c r="D1311" s="4"/>
      <c r="E1311" s="4"/>
      <c r="F1311" s="15"/>
      <c r="G1311" s="6"/>
      <c r="H1311" s="50" t="str">
        <f t="shared" si="62"/>
        <v/>
      </c>
    </row>
    <row r="1312" spans="2:8" s="223" customFormat="1" ht="24.75" customHeight="1" x14ac:dyDescent="0.2">
      <c r="B1312" s="160" t="str">
        <f>B1262</f>
        <v>F1000</v>
      </c>
      <c r="C1312" s="158" t="str">
        <f>C1262</f>
        <v>EXPANDED PUBLIC WORKS PROGRAMME (EPWP)</v>
      </c>
      <c r="D1312" s="24"/>
      <c r="E1312" s="24"/>
      <c r="F1312" s="25"/>
      <c r="G1312" s="27"/>
      <c r="H1312" s="52">
        <f>SUM(H1260:H1311)</f>
        <v>3505000</v>
      </c>
    </row>
    <row r="1313" spans="2:9" s="223" customFormat="1" ht="5.25" customHeight="1" x14ac:dyDescent="0.2">
      <c r="B1313" s="237"/>
      <c r="C1313" s="222"/>
      <c r="D1313" s="238"/>
      <c r="E1313" s="238"/>
      <c r="F1313" s="238"/>
      <c r="H1313" s="271"/>
    </row>
    <row r="1315" spans="2:9" s="107" customFormat="1" x14ac:dyDescent="0.2">
      <c r="B1315" s="221"/>
      <c r="D1315" s="108"/>
      <c r="E1315" s="108"/>
      <c r="F1315" s="109"/>
      <c r="G1315" s="110"/>
      <c r="H1315" s="110"/>
    </row>
    <row r="1316" spans="2:9" s="111" customFormat="1" x14ac:dyDescent="0.2">
      <c r="B1316" s="112" t="s">
        <v>409</v>
      </c>
      <c r="C1316" s="113"/>
      <c r="D1316" s="114"/>
      <c r="E1316" s="114"/>
      <c r="F1316" s="394" t="s">
        <v>410</v>
      </c>
      <c r="G1316" s="394"/>
      <c r="H1316" s="395"/>
    </row>
    <row r="1317" spans="2:9" s="107" customFormat="1" ht="8.1" customHeight="1" x14ac:dyDescent="0.2">
      <c r="B1317" s="115"/>
      <c r="C1317" s="116"/>
      <c r="D1317" s="116"/>
      <c r="E1317" s="116"/>
      <c r="F1317" s="116"/>
      <c r="G1317" s="116"/>
      <c r="H1317" s="117"/>
    </row>
    <row r="1318" spans="2:9" s="10" customFormat="1" ht="20.100000000000001" customHeight="1" x14ac:dyDescent="0.2">
      <c r="B1318" s="118" t="s">
        <v>1</v>
      </c>
      <c r="C1318" s="19" t="s">
        <v>2</v>
      </c>
      <c r="D1318" s="19" t="s">
        <v>3</v>
      </c>
      <c r="E1318" s="19" t="s">
        <v>4</v>
      </c>
      <c r="F1318" s="119" t="s">
        <v>5</v>
      </c>
      <c r="G1318" s="120" t="s">
        <v>6</v>
      </c>
      <c r="H1318" s="121" t="s">
        <v>7</v>
      </c>
    </row>
    <row r="1319" spans="2:9" s="122" customFormat="1" ht="12" customHeight="1" x14ac:dyDescent="0.2">
      <c r="B1319" s="13"/>
      <c r="C1319" s="4"/>
      <c r="D1319" s="4"/>
      <c r="E1319" s="4"/>
      <c r="F1319" s="123"/>
      <c r="G1319" s="54"/>
      <c r="H1319" s="6" t="str">
        <f t="shared" ref="H1319:H1344" si="65">IF(D1319="","",F1319*G1319)</f>
        <v/>
      </c>
    </row>
    <row r="1320" spans="2:9" s="122" customFormat="1" ht="12" customHeight="1" x14ac:dyDescent="0.2">
      <c r="B1320" s="124" t="s">
        <v>411</v>
      </c>
      <c r="C1320" s="125" t="s">
        <v>412</v>
      </c>
      <c r="D1320" s="4"/>
      <c r="E1320" s="4"/>
      <c r="F1320" s="65"/>
      <c r="G1320" s="66"/>
      <c r="H1320" s="67" t="str">
        <f t="shared" si="65"/>
        <v/>
      </c>
      <c r="I1320" s="400"/>
    </row>
    <row r="1321" spans="2:9" s="122" customFormat="1" ht="12" customHeight="1" x14ac:dyDescent="0.2">
      <c r="B1321" s="63"/>
      <c r="C1321" s="64"/>
      <c r="D1321" s="4"/>
      <c r="E1321" s="4"/>
      <c r="F1321" s="65"/>
      <c r="G1321" s="66"/>
      <c r="H1321" s="67" t="str">
        <f t="shared" si="65"/>
        <v/>
      </c>
      <c r="I1321" s="400"/>
    </row>
    <row r="1322" spans="2:9" s="122" customFormat="1" ht="24" x14ac:dyDescent="0.2">
      <c r="B1322" s="68" t="s">
        <v>413</v>
      </c>
      <c r="C1322" s="1" t="s">
        <v>414</v>
      </c>
      <c r="D1322" s="4"/>
      <c r="E1322" s="4"/>
      <c r="F1322" s="65"/>
      <c r="G1322" s="66"/>
      <c r="H1322" s="67" t="str">
        <f t="shared" si="65"/>
        <v/>
      </c>
      <c r="I1322" s="221"/>
    </row>
    <row r="1323" spans="2:9" s="122" customFormat="1" x14ac:dyDescent="0.2">
      <c r="B1323" s="22"/>
      <c r="C1323" s="1"/>
      <c r="D1323" s="4"/>
      <c r="E1323" s="4"/>
      <c r="F1323" s="65"/>
      <c r="G1323" s="66"/>
      <c r="H1323" s="67" t="str">
        <f t="shared" si="65"/>
        <v/>
      </c>
    </row>
    <row r="1324" spans="2:9" s="122" customFormat="1" ht="36" x14ac:dyDescent="0.2">
      <c r="B1324" s="22"/>
      <c r="C1324" s="1" t="s">
        <v>415</v>
      </c>
      <c r="D1324" s="4"/>
      <c r="E1324" s="4"/>
      <c r="F1324" s="76"/>
      <c r="G1324" s="70"/>
      <c r="H1324" s="67" t="str">
        <f t="shared" si="65"/>
        <v/>
      </c>
    </row>
    <row r="1325" spans="2:9" s="122" customFormat="1" x14ac:dyDescent="0.2">
      <c r="B1325" s="22"/>
      <c r="C1325" s="1"/>
      <c r="D1325" s="4"/>
      <c r="E1325" s="4"/>
      <c r="F1325" s="76"/>
      <c r="G1325" s="70"/>
      <c r="H1325" s="67" t="str">
        <f t="shared" si="65"/>
        <v/>
      </c>
    </row>
    <row r="1326" spans="2:9" s="122" customFormat="1" ht="72" x14ac:dyDescent="0.2">
      <c r="B1326" s="22"/>
      <c r="C1326" s="1" t="s">
        <v>416</v>
      </c>
      <c r="D1326" s="4" t="s">
        <v>125</v>
      </c>
      <c r="E1326" s="4"/>
      <c r="F1326" s="199">
        <v>10</v>
      </c>
      <c r="G1326" s="273"/>
      <c r="H1326" s="67">
        <f t="shared" si="65"/>
        <v>0</v>
      </c>
    </row>
    <row r="1327" spans="2:9" s="122" customFormat="1" x14ac:dyDescent="0.2">
      <c r="B1327" s="22"/>
      <c r="C1327" s="1"/>
      <c r="D1327" s="4"/>
      <c r="E1327" s="4"/>
      <c r="F1327" s="199"/>
      <c r="G1327" s="273"/>
      <c r="H1327" s="67" t="str">
        <f t="shared" si="65"/>
        <v/>
      </c>
    </row>
    <row r="1328" spans="2:9" s="122" customFormat="1" ht="72" x14ac:dyDescent="0.2">
      <c r="B1328" s="22"/>
      <c r="C1328" s="1" t="s">
        <v>417</v>
      </c>
      <c r="D1328" s="4" t="s">
        <v>125</v>
      </c>
      <c r="E1328" s="4"/>
      <c r="F1328" s="199">
        <v>6</v>
      </c>
      <c r="G1328" s="273"/>
      <c r="H1328" s="67">
        <f t="shared" si="65"/>
        <v>0</v>
      </c>
    </row>
    <row r="1329" spans="2:8" s="122" customFormat="1" x14ac:dyDescent="0.2">
      <c r="B1329" s="22"/>
      <c r="C1329" s="1"/>
      <c r="D1329" s="4"/>
      <c r="E1329" s="4"/>
      <c r="F1329" s="199"/>
      <c r="G1329" s="273"/>
      <c r="H1329" s="67" t="str">
        <f t="shared" si="65"/>
        <v/>
      </c>
    </row>
    <row r="1330" spans="2:8" s="122" customFormat="1" ht="72" x14ac:dyDescent="0.2">
      <c r="B1330" s="22"/>
      <c r="C1330" s="1" t="s">
        <v>418</v>
      </c>
      <c r="D1330" s="4" t="s">
        <v>125</v>
      </c>
      <c r="E1330" s="4"/>
      <c r="F1330" s="199">
        <v>3</v>
      </c>
      <c r="G1330" s="273"/>
      <c r="H1330" s="67">
        <f t="shared" si="65"/>
        <v>0</v>
      </c>
    </row>
    <row r="1331" spans="2:8" s="122" customFormat="1" x14ac:dyDescent="0.2">
      <c r="B1331" s="22"/>
      <c r="C1331" s="1"/>
      <c r="D1331" s="4"/>
      <c r="E1331" s="4"/>
      <c r="F1331" s="199"/>
      <c r="G1331" s="273"/>
      <c r="H1331" s="67" t="str">
        <f t="shared" si="65"/>
        <v/>
      </c>
    </row>
    <row r="1332" spans="2:8" s="122" customFormat="1" ht="72" x14ac:dyDescent="0.2">
      <c r="B1332" s="22"/>
      <c r="C1332" s="1" t="s">
        <v>419</v>
      </c>
      <c r="D1332" s="4" t="s">
        <v>125</v>
      </c>
      <c r="E1332" s="4"/>
      <c r="F1332" s="199">
        <v>1</v>
      </c>
      <c r="G1332" s="273"/>
      <c r="H1332" s="67">
        <f t="shared" si="65"/>
        <v>0</v>
      </c>
    </row>
    <row r="1333" spans="2:8" s="122" customFormat="1" x14ac:dyDescent="0.2">
      <c r="B1333" s="22"/>
      <c r="C1333" s="1"/>
      <c r="D1333" s="4"/>
      <c r="E1333" s="4"/>
      <c r="F1333" s="199"/>
      <c r="G1333" s="273"/>
      <c r="H1333" s="67" t="str">
        <f t="shared" si="65"/>
        <v/>
      </c>
    </row>
    <row r="1334" spans="2:8" s="122" customFormat="1" ht="72" x14ac:dyDescent="0.2">
      <c r="B1334" s="22"/>
      <c r="C1334" s="1" t="s">
        <v>420</v>
      </c>
      <c r="D1334" s="4" t="s">
        <v>125</v>
      </c>
      <c r="E1334" s="4"/>
      <c r="F1334" s="199">
        <v>1</v>
      </c>
      <c r="G1334" s="273"/>
      <c r="H1334" s="67">
        <f t="shared" si="65"/>
        <v>0</v>
      </c>
    </row>
    <row r="1335" spans="2:8" s="122" customFormat="1" x14ac:dyDescent="0.2">
      <c r="B1335" s="22"/>
      <c r="C1335" s="1"/>
      <c r="D1335" s="4"/>
      <c r="E1335" s="4"/>
      <c r="F1335" s="199"/>
      <c r="G1335" s="273"/>
      <c r="H1335" s="67" t="str">
        <f t="shared" si="65"/>
        <v/>
      </c>
    </row>
    <row r="1336" spans="2:8" s="122" customFormat="1" ht="72" x14ac:dyDescent="0.2">
      <c r="B1336" s="22"/>
      <c r="C1336" s="1" t="s">
        <v>421</v>
      </c>
      <c r="D1336" s="4" t="s">
        <v>125</v>
      </c>
      <c r="E1336" s="4"/>
      <c r="F1336" s="199">
        <v>1</v>
      </c>
      <c r="G1336" s="273"/>
      <c r="H1336" s="67">
        <f t="shared" si="65"/>
        <v>0</v>
      </c>
    </row>
    <row r="1337" spans="2:8" s="122" customFormat="1" x14ac:dyDescent="0.2">
      <c r="B1337" s="22"/>
      <c r="C1337" s="77"/>
      <c r="D1337" s="4"/>
      <c r="E1337" s="4"/>
      <c r="F1337" s="199"/>
      <c r="G1337" s="273"/>
      <c r="H1337" s="67" t="str">
        <f t="shared" si="65"/>
        <v/>
      </c>
    </row>
    <row r="1338" spans="2:8" s="122" customFormat="1" x14ac:dyDescent="0.2">
      <c r="B1338" s="22"/>
      <c r="C1338" s="77"/>
      <c r="D1338" s="4"/>
      <c r="E1338" s="4"/>
      <c r="F1338" s="76"/>
      <c r="G1338" s="70"/>
      <c r="H1338" s="67" t="str">
        <f t="shared" si="65"/>
        <v/>
      </c>
    </row>
    <row r="1339" spans="2:8" s="122" customFormat="1" ht="12" customHeight="1" x14ac:dyDescent="0.2">
      <c r="B1339" s="68"/>
      <c r="C1339" s="1"/>
      <c r="D1339" s="4"/>
      <c r="E1339" s="4"/>
      <c r="F1339" s="76"/>
      <c r="G1339" s="70"/>
      <c r="H1339" s="67" t="str">
        <f t="shared" si="65"/>
        <v/>
      </c>
    </row>
    <row r="1340" spans="2:8" s="122" customFormat="1" ht="12" customHeight="1" x14ac:dyDescent="0.2">
      <c r="B1340" s="22"/>
      <c r="C1340" s="1"/>
      <c r="D1340" s="4"/>
      <c r="E1340" s="4"/>
      <c r="F1340" s="76"/>
      <c r="G1340" s="70"/>
      <c r="H1340" s="67" t="str">
        <f t="shared" si="65"/>
        <v/>
      </c>
    </row>
    <row r="1341" spans="2:8" s="122" customFormat="1" ht="12" customHeight="1" x14ac:dyDescent="0.2">
      <c r="B1341" s="22"/>
      <c r="C1341" s="1"/>
      <c r="D1341" s="4"/>
      <c r="E1341" s="4"/>
      <c r="F1341" s="76"/>
      <c r="G1341" s="70"/>
      <c r="H1341" s="67" t="str">
        <f t="shared" si="65"/>
        <v/>
      </c>
    </row>
    <row r="1342" spans="2:8" s="122" customFormat="1" ht="12" customHeight="1" x14ac:dyDescent="0.2">
      <c r="B1342" s="22"/>
      <c r="C1342" s="1"/>
      <c r="D1342" s="4"/>
      <c r="E1342" s="4"/>
      <c r="F1342" s="76"/>
      <c r="G1342" s="70"/>
      <c r="H1342" s="67" t="str">
        <f t="shared" si="65"/>
        <v/>
      </c>
    </row>
    <row r="1343" spans="2:8" s="122" customFormat="1" ht="12" customHeight="1" x14ac:dyDescent="0.2">
      <c r="B1343" s="22"/>
      <c r="C1343" s="1"/>
      <c r="D1343" s="4"/>
      <c r="E1343" s="4"/>
      <c r="F1343" s="76"/>
      <c r="G1343" s="70"/>
      <c r="H1343" s="67" t="str">
        <f t="shared" si="65"/>
        <v/>
      </c>
    </row>
    <row r="1344" spans="2:8" s="126" customFormat="1" x14ac:dyDescent="0.2">
      <c r="B1344" s="127"/>
      <c r="C1344" s="1"/>
      <c r="D1344" s="99"/>
      <c r="E1344" s="99"/>
      <c r="F1344" s="128"/>
      <c r="G1344" s="98"/>
      <c r="H1344" s="67" t="str">
        <f t="shared" si="65"/>
        <v/>
      </c>
    </row>
    <row r="1345" spans="2:8" s="44" customFormat="1" ht="24.75" customHeight="1" x14ac:dyDescent="0.2">
      <c r="B1345" s="159" t="str">
        <f>B1320</f>
        <v>G1000</v>
      </c>
      <c r="C1345" s="158" t="str">
        <f>"TOTAL CARRIED FORWARD"&amp;IF(H1345=H$3," TO SUMMARY","")</f>
        <v>TOTAL CARRIED FORWARD TO SUMMARY</v>
      </c>
      <c r="D1345" s="129"/>
      <c r="E1345" s="129"/>
      <c r="F1345" s="130"/>
      <c r="G1345" s="131"/>
      <c r="H1345" s="132">
        <f>SUM(H1318:H1344)</f>
        <v>0</v>
      </c>
    </row>
    <row r="1346" spans="2:8" s="126" customFormat="1" ht="6" customHeight="1" x14ac:dyDescent="0.2">
      <c r="B1346" s="133"/>
      <c r="C1346" s="134"/>
      <c r="D1346" s="135"/>
      <c r="E1346" s="135"/>
      <c r="F1346" s="136"/>
      <c r="G1346" s="137"/>
      <c r="H1346" s="138"/>
    </row>
    <row r="1347" spans="2:8" s="126" customFormat="1" ht="15" customHeight="1" x14ac:dyDescent="0.2">
      <c r="B1347" s="139"/>
      <c r="C1347" s="139"/>
      <c r="D1347" s="74"/>
      <c r="E1347" s="74"/>
      <c r="F1347" s="140"/>
      <c r="G1347" s="141"/>
      <c r="H1347" s="142"/>
    </row>
    <row r="1348" spans="2:8" s="126" customFormat="1" ht="18.75" customHeight="1" x14ac:dyDescent="0.2">
      <c r="B1348" s="401" t="str">
        <f>B1316</f>
        <v>SCHEDULE G: CONTRACT PARTICIPATION GOALS</v>
      </c>
      <c r="C1348" s="402"/>
      <c r="D1348" s="44"/>
      <c r="E1348" s="44"/>
      <c r="F1348" s="403" t="str">
        <f>F1316</f>
        <v>SCHEDULE G</v>
      </c>
      <c r="G1348" s="403"/>
      <c r="H1348" s="404"/>
    </row>
    <row r="1349" spans="2:8" s="126" customFormat="1" ht="24" customHeight="1" x14ac:dyDescent="0.2">
      <c r="B1349" s="118" t="s">
        <v>1</v>
      </c>
      <c r="C1349" s="19" t="s">
        <v>2</v>
      </c>
      <c r="D1349" s="19" t="s">
        <v>3</v>
      </c>
      <c r="E1349" s="19" t="s">
        <v>4</v>
      </c>
      <c r="F1349" s="119" t="s">
        <v>5</v>
      </c>
      <c r="G1349" s="120" t="s">
        <v>6</v>
      </c>
      <c r="H1349" s="121" t="s">
        <v>7</v>
      </c>
    </row>
    <row r="1350" spans="2:8" s="126" customFormat="1" ht="26.25" customHeight="1" x14ac:dyDescent="0.2">
      <c r="B1350" s="143" t="s">
        <v>151</v>
      </c>
      <c r="C1350" s="144"/>
      <c r="D1350" s="145"/>
      <c r="E1350" s="145"/>
      <c r="F1350" s="146"/>
      <c r="G1350" s="147"/>
      <c r="H1350" s="148">
        <f>H1345</f>
        <v>0</v>
      </c>
    </row>
    <row r="1351" spans="2:8" s="122" customFormat="1" ht="12" customHeight="1" x14ac:dyDescent="0.2">
      <c r="B1351" s="22"/>
      <c r="C1351" s="1"/>
      <c r="D1351" s="9"/>
      <c r="E1351" s="9"/>
      <c r="F1351" s="69"/>
      <c r="G1351" s="70"/>
      <c r="H1351" s="67" t="str">
        <f t="shared" ref="H1351:H1385" si="66">IF(D1351="","",F1351*G1351)</f>
        <v/>
      </c>
    </row>
    <row r="1352" spans="2:8" s="122" customFormat="1" x14ac:dyDescent="0.2">
      <c r="B1352" s="68" t="s">
        <v>422</v>
      </c>
      <c r="C1352" s="1" t="s">
        <v>423</v>
      </c>
      <c r="D1352" s="4"/>
      <c r="E1352" s="4"/>
      <c r="F1352" s="76"/>
      <c r="G1352" s="70"/>
      <c r="H1352" s="67" t="str">
        <f t="shared" si="66"/>
        <v/>
      </c>
    </row>
    <row r="1353" spans="2:8" s="122" customFormat="1" ht="12" customHeight="1" x14ac:dyDescent="0.2">
      <c r="B1353" s="68"/>
      <c r="C1353" s="1"/>
      <c r="D1353" s="4"/>
      <c r="E1353" s="4"/>
      <c r="F1353" s="76"/>
      <c r="G1353" s="70"/>
      <c r="H1353" s="67" t="str">
        <f t="shared" si="66"/>
        <v/>
      </c>
    </row>
    <row r="1354" spans="2:8" s="122" customFormat="1" ht="36" x14ac:dyDescent="0.2">
      <c r="B1354" s="22"/>
      <c r="C1354" s="1" t="s">
        <v>424</v>
      </c>
      <c r="D1354" s="4" t="s">
        <v>425</v>
      </c>
      <c r="E1354" s="4"/>
      <c r="F1354" s="65">
        <v>1</v>
      </c>
      <c r="G1354" s="70">
        <v>30772796.84</v>
      </c>
      <c r="H1354" s="88">
        <f t="shared" si="66"/>
        <v>30772796.84</v>
      </c>
    </row>
    <row r="1355" spans="2:8" s="122" customFormat="1" ht="12" customHeight="1" x14ac:dyDescent="0.2">
      <c r="B1355" s="22"/>
      <c r="C1355" s="1"/>
      <c r="D1355" s="4"/>
      <c r="E1355" s="4"/>
      <c r="F1355" s="76"/>
      <c r="G1355" s="70"/>
      <c r="H1355" s="88" t="str">
        <f t="shared" si="66"/>
        <v/>
      </c>
    </row>
    <row r="1356" spans="2:8" s="122" customFormat="1" ht="24" x14ac:dyDescent="0.2">
      <c r="B1356" s="22"/>
      <c r="C1356" s="1" t="s">
        <v>426</v>
      </c>
      <c r="D1356" s="4" t="s">
        <v>45</v>
      </c>
      <c r="E1356" s="4"/>
      <c r="F1356" s="65">
        <f>H1354</f>
        <v>30772796.84</v>
      </c>
      <c r="G1356" s="173"/>
      <c r="H1356" s="88">
        <f t="shared" si="66"/>
        <v>0</v>
      </c>
    </row>
    <row r="1357" spans="2:8" s="122" customFormat="1" ht="12" customHeight="1" x14ac:dyDescent="0.2">
      <c r="B1357" s="22"/>
      <c r="C1357" s="1"/>
      <c r="D1357" s="4"/>
      <c r="E1357" s="4"/>
      <c r="F1357" s="76"/>
      <c r="G1357" s="70"/>
      <c r="H1357" s="88" t="str">
        <f t="shared" si="66"/>
        <v/>
      </c>
    </row>
    <row r="1358" spans="2:8" s="126" customFormat="1" ht="36" x14ac:dyDescent="0.2">
      <c r="B1358" s="71"/>
      <c r="C1358" s="8" t="s">
        <v>427</v>
      </c>
      <c r="D1358" s="4" t="s">
        <v>425</v>
      </c>
      <c r="E1358" s="4"/>
      <c r="F1358" s="65">
        <v>1</v>
      </c>
      <c r="G1358" s="70">
        <v>8797829.4700000007</v>
      </c>
      <c r="H1358" s="88">
        <f t="shared" si="66"/>
        <v>8797829.4700000007</v>
      </c>
    </row>
    <row r="1359" spans="2:8" s="122" customFormat="1" ht="12" customHeight="1" x14ac:dyDescent="0.2">
      <c r="B1359" s="68"/>
      <c r="C1359" s="1"/>
      <c r="D1359" s="4"/>
      <c r="E1359" s="4"/>
      <c r="F1359" s="76"/>
      <c r="G1359" s="70"/>
      <c r="H1359" s="88" t="str">
        <f t="shared" si="66"/>
        <v/>
      </c>
    </row>
    <row r="1360" spans="2:8" s="122" customFormat="1" ht="24" x14ac:dyDescent="0.2">
      <c r="B1360" s="22"/>
      <c r="C1360" s="1" t="s">
        <v>428</v>
      </c>
      <c r="D1360" s="4" t="s">
        <v>45</v>
      </c>
      <c r="E1360" s="4"/>
      <c r="F1360" s="65">
        <f>H1358</f>
        <v>8797829.4700000007</v>
      </c>
      <c r="G1360" s="173"/>
      <c r="H1360" s="88">
        <f t="shared" si="66"/>
        <v>0</v>
      </c>
    </row>
    <row r="1361" spans="2:8" s="122" customFormat="1" ht="12" customHeight="1" x14ac:dyDescent="0.2">
      <c r="B1361" s="68"/>
      <c r="C1361" s="1"/>
      <c r="D1361" s="4"/>
      <c r="E1361" s="4"/>
      <c r="F1361" s="76"/>
      <c r="G1361" s="70"/>
      <c r="H1361" s="88" t="str">
        <f t="shared" si="66"/>
        <v/>
      </c>
    </row>
    <row r="1362" spans="2:8" s="122" customFormat="1" ht="24" x14ac:dyDescent="0.2">
      <c r="B1362" s="22"/>
      <c r="C1362" s="1" t="s">
        <v>429</v>
      </c>
      <c r="D1362" s="4" t="s">
        <v>94</v>
      </c>
      <c r="E1362" s="4"/>
      <c r="F1362" s="76">
        <v>1</v>
      </c>
      <c r="G1362" s="70"/>
      <c r="H1362" s="67">
        <f t="shared" si="66"/>
        <v>0</v>
      </c>
    </row>
    <row r="1363" spans="2:8" s="122" customFormat="1" ht="12" customHeight="1" x14ac:dyDescent="0.2">
      <c r="B1363" s="22"/>
      <c r="C1363" s="1"/>
      <c r="D1363" s="4"/>
      <c r="E1363" s="4"/>
      <c r="F1363" s="76"/>
      <c r="G1363" s="170"/>
      <c r="H1363" s="72" t="str">
        <f t="shared" si="66"/>
        <v/>
      </c>
    </row>
    <row r="1364" spans="2:8" s="122" customFormat="1" ht="36" x14ac:dyDescent="0.2">
      <c r="B1364" s="22" t="s">
        <v>430</v>
      </c>
      <c r="C1364" s="1" t="s">
        <v>431</v>
      </c>
      <c r="D1364" s="4"/>
      <c r="E1364" s="4"/>
      <c r="F1364" s="76"/>
      <c r="G1364" s="171"/>
      <c r="H1364" s="72" t="str">
        <f t="shared" si="66"/>
        <v/>
      </c>
    </row>
    <row r="1365" spans="2:8" s="122" customFormat="1" x14ac:dyDescent="0.2">
      <c r="B1365" s="22"/>
      <c r="C1365" s="1"/>
      <c r="D1365" s="4"/>
      <c r="E1365" s="4"/>
      <c r="F1365" s="76"/>
      <c r="G1365" s="171"/>
      <c r="H1365" s="72" t="str">
        <f t="shared" si="66"/>
        <v/>
      </c>
    </row>
    <row r="1366" spans="2:8" s="122" customFormat="1" x14ac:dyDescent="0.2">
      <c r="B1366" s="22"/>
      <c r="C1366" s="1" t="s">
        <v>432</v>
      </c>
      <c r="D1366" s="4"/>
      <c r="E1366" s="4"/>
      <c r="F1366" s="76"/>
      <c r="G1366" s="171"/>
      <c r="H1366" s="72" t="str">
        <f t="shared" si="66"/>
        <v/>
      </c>
    </row>
    <row r="1367" spans="2:8" s="122" customFormat="1" x14ac:dyDescent="0.2">
      <c r="B1367" s="22"/>
      <c r="C1367" s="1"/>
      <c r="D1367" s="4"/>
      <c r="E1367" s="4"/>
      <c r="F1367" s="76"/>
      <c r="G1367" s="171"/>
      <c r="H1367" s="72" t="str">
        <f t="shared" si="66"/>
        <v/>
      </c>
    </row>
    <row r="1368" spans="2:8" s="122" customFormat="1" x14ac:dyDescent="0.2">
      <c r="B1368" s="22"/>
      <c r="C1368" s="77" t="s">
        <v>433</v>
      </c>
      <c r="D1368" s="4" t="s">
        <v>397</v>
      </c>
      <c r="E1368" s="4"/>
      <c r="F1368" s="76">
        <v>1</v>
      </c>
      <c r="G1368" s="171">
        <v>350000</v>
      </c>
      <c r="H1368" s="72">
        <f t="shared" si="66"/>
        <v>350000</v>
      </c>
    </row>
    <row r="1369" spans="2:8" s="122" customFormat="1" x14ac:dyDescent="0.2">
      <c r="B1369" s="22"/>
      <c r="C1369" s="77"/>
      <c r="D1369" s="4"/>
      <c r="E1369" s="4"/>
      <c r="F1369" s="76"/>
      <c r="G1369" s="171"/>
      <c r="H1369" s="72" t="str">
        <f t="shared" si="66"/>
        <v/>
      </c>
    </row>
    <row r="1370" spans="2:8" s="122" customFormat="1" ht="24" x14ac:dyDescent="0.2">
      <c r="B1370" s="22"/>
      <c r="C1370" s="77" t="s">
        <v>434</v>
      </c>
      <c r="D1370" s="4" t="s">
        <v>45</v>
      </c>
      <c r="E1370" s="4"/>
      <c r="F1370" s="65">
        <f>H1368</f>
        <v>350000</v>
      </c>
      <c r="G1370" s="173"/>
      <c r="H1370" s="72">
        <f t="shared" si="66"/>
        <v>0</v>
      </c>
    </row>
    <row r="1371" spans="2:8" s="122" customFormat="1" x14ac:dyDescent="0.2">
      <c r="B1371" s="22"/>
      <c r="C1371" s="1"/>
      <c r="D1371" s="4"/>
      <c r="E1371" s="4"/>
      <c r="F1371" s="76"/>
      <c r="G1371" s="171"/>
      <c r="H1371" s="72" t="str">
        <f t="shared" si="66"/>
        <v/>
      </c>
    </row>
    <row r="1372" spans="2:8" s="122" customFormat="1" x14ac:dyDescent="0.2">
      <c r="B1372" s="22"/>
      <c r="C1372" s="1" t="s">
        <v>435</v>
      </c>
      <c r="D1372" s="4"/>
      <c r="E1372" s="4"/>
      <c r="F1372" s="76"/>
      <c r="G1372" s="171"/>
      <c r="H1372" s="72" t="str">
        <f t="shared" si="66"/>
        <v/>
      </c>
    </row>
    <row r="1373" spans="2:8" s="122" customFormat="1" x14ac:dyDescent="0.2">
      <c r="B1373" s="22"/>
      <c r="C1373" s="1"/>
      <c r="D1373" s="4"/>
      <c r="E1373" s="4"/>
      <c r="F1373" s="76"/>
      <c r="G1373" s="171"/>
      <c r="H1373" s="72" t="str">
        <f t="shared" si="66"/>
        <v/>
      </c>
    </row>
    <row r="1374" spans="2:8" s="122" customFormat="1" x14ac:dyDescent="0.2">
      <c r="B1374" s="22"/>
      <c r="C1374" s="77" t="s">
        <v>433</v>
      </c>
      <c r="D1374" s="4" t="s">
        <v>397</v>
      </c>
      <c r="E1374" s="4"/>
      <c r="F1374" s="76">
        <v>1</v>
      </c>
      <c r="G1374" s="171">
        <v>500000</v>
      </c>
      <c r="H1374" s="72">
        <f t="shared" si="66"/>
        <v>500000</v>
      </c>
    </row>
    <row r="1375" spans="2:8" s="122" customFormat="1" x14ac:dyDescent="0.2">
      <c r="B1375" s="22"/>
      <c r="C1375" s="77"/>
      <c r="D1375" s="4"/>
      <c r="E1375" s="4"/>
      <c r="F1375" s="76"/>
      <c r="G1375" s="171"/>
      <c r="H1375" s="72" t="str">
        <f t="shared" si="66"/>
        <v/>
      </c>
    </row>
    <row r="1376" spans="2:8" s="122" customFormat="1" ht="24" x14ac:dyDescent="0.2">
      <c r="B1376" s="22"/>
      <c r="C1376" s="77" t="s">
        <v>436</v>
      </c>
      <c r="D1376" s="4" t="s">
        <v>45</v>
      </c>
      <c r="E1376" s="4"/>
      <c r="F1376" s="65">
        <f>H1374</f>
        <v>500000</v>
      </c>
      <c r="G1376" s="173"/>
      <c r="H1376" s="72">
        <f t="shared" si="66"/>
        <v>0</v>
      </c>
    </row>
    <row r="1377" spans="2:8" s="122" customFormat="1" x14ac:dyDescent="0.2">
      <c r="B1377" s="22"/>
      <c r="C1377" s="1"/>
      <c r="D1377" s="4"/>
      <c r="E1377" s="4"/>
      <c r="F1377" s="76"/>
      <c r="G1377" s="171"/>
      <c r="H1377" s="72" t="str">
        <f t="shared" si="66"/>
        <v/>
      </c>
    </row>
    <row r="1378" spans="2:8" s="122" customFormat="1" x14ac:dyDescent="0.2">
      <c r="B1378" s="22"/>
      <c r="C1378" s="1" t="s">
        <v>437</v>
      </c>
      <c r="D1378" s="4"/>
      <c r="E1378" s="4"/>
      <c r="F1378" s="76"/>
      <c r="G1378" s="171"/>
      <c r="H1378" s="72" t="str">
        <f t="shared" si="66"/>
        <v/>
      </c>
    </row>
    <row r="1379" spans="2:8" s="122" customFormat="1" x14ac:dyDescent="0.2">
      <c r="B1379" s="22"/>
      <c r="C1379" s="1"/>
      <c r="D1379" s="4"/>
      <c r="E1379" s="4"/>
      <c r="F1379" s="76"/>
      <c r="G1379" s="171"/>
      <c r="H1379" s="72" t="str">
        <f t="shared" si="66"/>
        <v/>
      </c>
    </row>
    <row r="1380" spans="2:8" s="122" customFormat="1" x14ac:dyDescent="0.2">
      <c r="B1380" s="22"/>
      <c r="C1380" s="77" t="s">
        <v>433</v>
      </c>
      <c r="D1380" s="4" t="s">
        <v>397</v>
      </c>
      <c r="E1380" s="4"/>
      <c r="F1380" s="76">
        <v>1</v>
      </c>
      <c r="G1380" s="171">
        <v>600000</v>
      </c>
      <c r="H1380" s="72">
        <f t="shared" si="66"/>
        <v>600000</v>
      </c>
    </row>
    <row r="1381" spans="2:8" s="122" customFormat="1" x14ac:dyDescent="0.2">
      <c r="B1381" s="22"/>
      <c r="C1381" s="77"/>
      <c r="D1381" s="4"/>
      <c r="E1381" s="4"/>
      <c r="F1381" s="76"/>
      <c r="G1381" s="171"/>
      <c r="H1381" s="72" t="str">
        <f t="shared" si="66"/>
        <v/>
      </c>
    </row>
    <row r="1382" spans="2:8" s="122" customFormat="1" ht="24" x14ac:dyDescent="0.2">
      <c r="B1382" s="22"/>
      <c r="C1382" s="77" t="s">
        <v>438</v>
      </c>
      <c r="D1382" s="4" t="s">
        <v>45</v>
      </c>
      <c r="E1382" s="4"/>
      <c r="F1382" s="65">
        <f>H1380</f>
        <v>600000</v>
      </c>
      <c r="G1382" s="173"/>
      <c r="H1382" s="72">
        <f t="shared" si="66"/>
        <v>0</v>
      </c>
    </row>
    <row r="1383" spans="2:8" s="122" customFormat="1" x14ac:dyDescent="0.2">
      <c r="B1383" s="22"/>
      <c r="C1383" s="1"/>
      <c r="D1383" s="4"/>
      <c r="E1383" s="4"/>
      <c r="F1383" s="76"/>
      <c r="G1383" s="171"/>
      <c r="H1383" s="72" t="str">
        <f t="shared" si="66"/>
        <v/>
      </c>
    </row>
    <row r="1384" spans="2:8" s="122" customFormat="1" ht="36" x14ac:dyDescent="0.2">
      <c r="B1384" s="22"/>
      <c r="C1384" s="1" t="s">
        <v>512</v>
      </c>
      <c r="D1384" s="9" t="s">
        <v>397</v>
      </c>
      <c r="E1384" s="9"/>
      <c r="F1384" s="69">
        <v>1</v>
      </c>
      <c r="G1384" s="421">
        <v>125000</v>
      </c>
      <c r="H1384" s="422">
        <f t="shared" si="66"/>
        <v>125000</v>
      </c>
    </row>
    <row r="1385" spans="2:8" s="122" customFormat="1" ht="24" x14ac:dyDescent="0.2">
      <c r="B1385" s="22"/>
      <c r="C1385" s="77" t="s">
        <v>513</v>
      </c>
      <c r="D1385" s="4" t="s">
        <v>45</v>
      </c>
      <c r="E1385" s="4"/>
      <c r="F1385" s="76">
        <f>H1384</f>
        <v>125000</v>
      </c>
      <c r="G1385" s="170"/>
      <c r="H1385" s="72">
        <f t="shared" si="66"/>
        <v>0</v>
      </c>
    </row>
    <row r="1386" spans="2:8" s="122" customFormat="1" x14ac:dyDescent="0.2">
      <c r="B1386" s="22"/>
      <c r="C1386" s="77"/>
      <c r="D1386" s="4"/>
      <c r="E1386" s="4"/>
      <c r="F1386" s="76"/>
      <c r="G1386" s="70"/>
      <c r="H1386" s="72"/>
    </row>
    <row r="1387" spans="2:8" s="122" customFormat="1" x14ac:dyDescent="0.2">
      <c r="B1387" s="68"/>
      <c r="C1387" s="77"/>
      <c r="D1387" s="4"/>
      <c r="E1387" s="4"/>
      <c r="F1387" s="76"/>
      <c r="G1387" s="70"/>
      <c r="H1387" s="67"/>
    </row>
    <row r="1388" spans="2:8" s="122" customFormat="1" x14ac:dyDescent="0.2">
      <c r="B1388" s="22"/>
      <c r="C1388" s="77"/>
      <c r="D1388" s="4"/>
      <c r="E1388" s="4"/>
      <c r="F1388" s="65"/>
      <c r="G1388" s="173"/>
      <c r="H1388" s="67"/>
    </row>
    <row r="1389" spans="2:8" s="122" customFormat="1" x14ac:dyDescent="0.2">
      <c r="B1389" s="22"/>
      <c r="C1389" s="77"/>
      <c r="D1389" s="4"/>
      <c r="E1389" s="4"/>
      <c r="F1389" s="65"/>
      <c r="G1389" s="173"/>
      <c r="H1389" s="67"/>
    </row>
    <row r="1390" spans="2:8" s="122" customFormat="1" ht="12.75" x14ac:dyDescent="0.2">
      <c r="B1390" s="22"/>
      <c r="C1390" s="349"/>
      <c r="D1390" s="4"/>
      <c r="E1390" s="4"/>
      <c r="F1390" s="65"/>
      <c r="G1390" s="173"/>
      <c r="H1390" s="67"/>
    </row>
    <row r="1391" spans="2:8" s="122" customFormat="1" ht="12.75" x14ac:dyDescent="0.2">
      <c r="B1391" s="22"/>
      <c r="C1391" s="349"/>
      <c r="D1391" s="4"/>
      <c r="E1391" s="4"/>
      <c r="F1391" s="65"/>
      <c r="G1391" s="173"/>
      <c r="H1391" s="67"/>
    </row>
    <row r="1392" spans="2:8" s="122" customFormat="1" ht="12.75" x14ac:dyDescent="0.2">
      <c r="B1392" s="22"/>
      <c r="C1392" s="349"/>
      <c r="D1392" s="4"/>
      <c r="E1392" s="4"/>
      <c r="F1392" s="65"/>
      <c r="G1392" s="350"/>
      <c r="H1392" s="67"/>
    </row>
    <row r="1393" spans="2:8" s="122" customFormat="1" ht="12.75" x14ac:dyDescent="0.2">
      <c r="B1393" s="22"/>
      <c r="C1393" s="349"/>
      <c r="D1393" s="4"/>
      <c r="E1393" s="4"/>
      <c r="F1393" s="65"/>
      <c r="G1393" s="173"/>
      <c r="H1393" s="67"/>
    </row>
    <row r="1394" spans="2:8" s="122" customFormat="1" ht="12.75" x14ac:dyDescent="0.2">
      <c r="B1394" s="22"/>
      <c r="C1394" s="349"/>
      <c r="D1394" s="4"/>
      <c r="E1394" s="4"/>
      <c r="F1394" s="65"/>
      <c r="G1394" s="173"/>
      <c r="H1394" s="67"/>
    </row>
    <row r="1395" spans="2:8" s="122" customFormat="1" ht="12.75" x14ac:dyDescent="0.2">
      <c r="B1395" s="22"/>
      <c r="C1395" s="349"/>
      <c r="D1395" s="4"/>
      <c r="E1395" s="4"/>
      <c r="F1395" s="65"/>
      <c r="G1395" s="173"/>
      <c r="H1395" s="67"/>
    </row>
    <row r="1396" spans="2:8" s="122" customFormat="1" ht="12.75" x14ac:dyDescent="0.2">
      <c r="B1396" s="22"/>
      <c r="C1396" s="349"/>
      <c r="D1396" s="4"/>
      <c r="E1396" s="4"/>
      <c r="F1396" s="65"/>
      <c r="G1396" s="173"/>
      <c r="H1396" s="67"/>
    </row>
    <row r="1397" spans="2:8" s="122" customFormat="1" ht="12.75" x14ac:dyDescent="0.2">
      <c r="B1397" s="22"/>
      <c r="C1397" s="349"/>
      <c r="D1397" s="4"/>
      <c r="E1397" s="4"/>
      <c r="F1397" s="65"/>
      <c r="G1397" s="173"/>
      <c r="H1397" s="67"/>
    </row>
    <row r="1398" spans="2:8" s="122" customFormat="1" ht="12.75" x14ac:dyDescent="0.2">
      <c r="B1398" s="22"/>
      <c r="C1398" s="349"/>
      <c r="D1398" s="4"/>
      <c r="E1398" s="4"/>
      <c r="F1398" s="65"/>
      <c r="G1398" s="173"/>
      <c r="H1398" s="67"/>
    </row>
    <row r="1399" spans="2:8" s="122" customFormat="1" ht="12.75" x14ac:dyDescent="0.2">
      <c r="B1399" s="22"/>
      <c r="C1399" s="349"/>
      <c r="D1399" s="4"/>
      <c r="E1399" s="4"/>
      <c r="F1399" s="65"/>
      <c r="G1399" s="173"/>
      <c r="H1399" s="67"/>
    </row>
    <row r="1400" spans="2:8" s="122" customFormat="1" ht="12.75" x14ac:dyDescent="0.2">
      <c r="B1400" s="22"/>
      <c r="C1400" s="349"/>
      <c r="D1400" s="4"/>
      <c r="E1400" s="4"/>
      <c r="F1400" s="65"/>
      <c r="G1400" s="173"/>
      <c r="H1400" s="67"/>
    </row>
    <row r="1401" spans="2:8" s="122" customFormat="1" ht="12.75" x14ac:dyDescent="0.2">
      <c r="B1401" s="22"/>
      <c r="C1401" s="349"/>
      <c r="D1401" s="4"/>
      <c r="E1401" s="4"/>
      <c r="F1401" s="65"/>
      <c r="G1401" s="173"/>
      <c r="H1401" s="67"/>
    </row>
    <row r="1402" spans="2:8" s="122" customFormat="1" ht="12.75" x14ac:dyDescent="0.2">
      <c r="B1402" s="22"/>
      <c r="C1402" s="349"/>
      <c r="D1402" s="4"/>
      <c r="E1402" s="4"/>
      <c r="F1402" s="65"/>
      <c r="G1402" s="173"/>
      <c r="H1402" s="67"/>
    </row>
    <row r="1403" spans="2:8" s="122" customFormat="1" ht="12.75" x14ac:dyDescent="0.2">
      <c r="B1403" s="22"/>
      <c r="C1403" s="349"/>
      <c r="D1403" s="4"/>
      <c r="E1403" s="4"/>
      <c r="F1403" s="65"/>
      <c r="G1403" s="173"/>
      <c r="H1403" s="67"/>
    </row>
    <row r="1404" spans="2:8" s="122" customFormat="1" ht="12.75" x14ac:dyDescent="0.2">
      <c r="B1404" s="22"/>
      <c r="C1404" s="349"/>
      <c r="D1404" s="4"/>
      <c r="E1404" s="4"/>
      <c r="F1404" s="65"/>
      <c r="G1404" s="173"/>
      <c r="H1404" s="67"/>
    </row>
    <row r="1405" spans="2:8" s="122" customFormat="1" ht="12.75" x14ac:dyDescent="0.2">
      <c r="B1405" s="22"/>
      <c r="C1405" s="349"/>
      <c r="D1405" s="4"/>
      <c r="E1405" s="4"/>
      <c r="F1405" s="65"/>
      <c r="G1405" s="173"/>
      <c r="H1405" s="67"/>
    </row>
    <row r="1406" spans="2:8" s="122" customFormat="1" ht="12.75" x14ac:dyDescent="0.2">
      <c r="B1406" s="22"/>
      <c r="C1406" s="349"/>
      <c r="D1406" s="4"/>
      <c r="E1406" s="4"/>
      <c r="F1406" s="65"/>
      <c r="G1406" s="173"/>
      <c r="H1406" s="67"/>
    </row>
    <row r="1407" spans="2:8" s="122" customFormat="1" ht="12.75" x14ac:dyDescent="0.2">
      <c r="B1407" s="22"/>
      <c r="C1407" s="349"/>
      <c r="D1407" s="4"/>
      <c r="E1407" s="4"/>
      <c r="F1407" s="65"/>
      <c r="G1407" s="173"/>
      <c r="H1407" s="67"/>
    </row>
    <row r="1408" spans="2:8" s="122" customFormat="1" ht="12.75" x14ac:dyDescent="0.2">
      <c r="B1408" s="22"/>
      <c r="C1408" s="349"/>
      <c r="D1408" s="4"/>
      <c r="E1408" s="4"/>
      <c r="F1408" s="65"/>
      <c r="G1408" s="173"/>
      <c r="H1408" s="67"/>
    </row>
    <row r="1409" spans="2:8" s="122" customFormat="1" ht="12.75" x14ac:dyDescent="0.2">
      <c r="B1409" s="22"/>
      <c r="C1409" s="349"/>
      <c r="D1409" s="4"/>
      <c r="E1409" s="4"/>
      <c r="F1409" s="65"/>
      <c r="G1409" s="173"/>
      <c r="H1409" s="67"/>
    </row>
    <row r="1410" spans="2:8" s="122" customFormat="1" ht="12.75" x14ac:dyDescent="0.2">
      <c r="B1410" s="22"/>
      <c r="C1410" s="349"/>
      <c r="D1410" s="4"/>
      <c r="E1410" s="4"/>
      <c r="F1410" s="65"/>
      <c r="G1410" s="173"/>
      <c r="H1410" s="67"/>
    </row>
    <row r="1411" spans="2:8" s="122" customFormat="1" ht="12.75" x14ac:dyDescent="0.2">
      <c r="B1411" s="22"/>
      <c r="C1411" s="349"/>
      <c r="D1411" s="4"/>
      <c r="E1411" s="4"/>
      <c r="F1411" s="65"/>
      <c r="G1411" s="173"/>
      <c r="H1411" s="67"/>
    </row>
    <row r="1412" spans="2:8" s="122" customFormat="1" ht="12.75" x14ac:dyDescent="0.2">
      <c r="B1412" s="22"/>
      <c r="C1412" s="349"/>
      <c r="D1412" s="4"/>
      <c r="E1412" s="4"/>
      <c r="F1412" s="65"/>
      <c r="G1412" s="173"/>
      <c r="H1412" s="67"/>
    </row>
    <row r="1413" spans="2:8" s="122" customFormat="1" ht="12.75" x14ac:dyDescent="0.2">
      <c r="B1413" s="22"/>
      <c r="C1413" s="349"/>
      <c r="D1413" s="4"/>
      <c r="E1413" s="4"/>
      <c r="F1413" s="65"/>
      <c r="G1413" s="173"/>
      <c r="H1413" s="67"/>
    </row>
    <row r="1414" spans="2:8" s="122" customFormat="1" ht="12.75" x14ac:dyDescent="0.2">
      <c r="B1414" s="22"/>
      <c r="C1414" s="349"/>
      <c r="D1414" s="4"/>
      <c r="E1414" s="4"/>
      <c r="F1414" s="65"/>
      <c r="G1414" s="173"/>
      <c r="H1414" s="67"/>
    </row>
    <row r="1415" spans="2:8" s="122" customFormat="1" ht="12.75" x14ac:dyDescent="0.2">
      <c r="B1415" s="22"/>
      <c r="C1415" s="349"/>
      <c r="D1415" s="4"/>
      <c r="E1415" s="4"/>
      <c r="F1415" s="65"/>
      <c r="G1415" s="173"/>
      <c r="H1415" s="67"/>
    </row>
    <row r="1416" spans="2:8" s="122" customFormat="1" ht="12.75" x14ac:dyDescent="0.2">
      <c r="B1416" s="22"/>
      <c r="C1416" s="349"/>
      <c r="D1416" s="4"/>
      <c r="E1416" s="4"/>
      <c r="F1416" s="65"/>
      <c r="G1416" s="173"/>
      <c r="H1416" s="67"/>
    </row>
    <row r="1417" spans="2:8" s="122" customFormat="1" ht="12.75" x14ac:dyDescent="0.2">
      <c r="B1417" s="22"/>
      <c r="C1417" s="349"/>
      <c r="D1417" s="4"/>
      <c r="E1417" s="4"/>
      <c r="F1417" s="65"/>
      <c r="G1417" s="173"/>
      <c r="H1417" s="67"/>
    </row>
    <row r="1418" spans="2:8" s="122" customFormat="1" ht="12.75" x14ac:dyDescent="0.2">
      <c r="B1418" s="22"/>
      <c r="C1418" s="349"/>
      <c r="D1418" s="4"/>
      <c r="E1418" s="4"/>
      <c r="F1418" s="65"/>
      <c r="G1418" s="173"/>
      <c r="H1418" s="67"/>
    </row>
    <row r="1419" spans="2:8" s="122" customFormat="1" ht="12.75" x14ac:dyDescent="0.2">
      <c r="B1419" s="22"/>
      <c r="C1419" s="349"/>
      <c r="D1419" s="4"/>
      <c r="E1419" s="4"/>
      <c r="F1419" s="65"/>
      <c r="G1419" s="173"/>
      <c r="H1419" s="67"/>
    </row>
    <row r="1420" spans="2:8" s="122" customFormat="1" ht="12.75" x14ac:dyDescent="0.2">
      <c r="B1420" s="22"/>
      <c r="C1420" s="349"/>
      <c r="D1420" s="4"/>
      <c r="E1420" s="4"/>
      <c r="F1420" s="65"/>
      <c r="G1420" s="173"/>
      <c r="H1420" s="67"/>
    </row>
    <row r="1421" spans="2:8" s="122" customFormat="1" ht="12.75" x14ac:dyDescent="0.2">
      <c r="B1421" s="22"/>
      <c r="C1421" s="349"/>
      <c r="D1421" s="4"/>
      <c r="E1421" s="4"/>
      <c r="F1421" s="65"/>
      <c r="G1421" s="173"/>
      <c r="H1421" s="67"/>
    </row>
    <row r="1422" spans="2:8" s="122" customFormat="1" ht="12.75" x14ac:dyDescent="0.2">
      <c r="B1422" s="22"/>
      <c r="C1422" s="349"/>
      <c r="D1422" s="4"/>
      <c r="E1422" s="4"/>
      <c r="F1422" s="65"/>
      <c r="G1422" s="173"/>
      <c r="H1422" s="67"/>
    </row>
    <row r="1423" spans="2:8" s="122" customFormat="1" ht="12.75" x14ac:dyDescent="0.2">
      <c r="B1423" s="22"/>
      <c r="C1423" s="349"/>
      <c r="D1423" s="4"/>
      <c r="E1423" s="4"/>
      <c r="F1423" s="65"/>
      <c r="G1423" s="173"/>
      <c r="H1423" s="67"/>
    </row>
    <row r="1424" spans="2:8" s="122" customFormat="1" ht="12.75" x14ac:dyDescent="0.2">
      <c r="B1424" s="22"/>
      <c r="C1424" s="349"/>
      <c r="D1424" s="4"/>
      <c r="E1424" s="4"/>
      <c r="F1424" s="65"/>
      <c r="G1424" s="173"/>
      <c r="H1424" s="67"/>
    </row>
    <row r="1425" spans="2:8" s="122" customFormat="1" ht="12.75" x14ac:dyDescent="0.2">
      <c r="B1425" s="22"/>
      <c r="C1425" s="349"/>
      <c r="D1425" s="4"/>
      <c r="E1425" s="4"/>
      <c r="F1425" s="65"/>
      <c r="G1425" s="173"/>
      <c r="H1425" s="67"/>
    </row>
    <row r="1426" spans="2:8" s="122" customFormat="1" ht="12.75" x14ac:dyDescent="0.2">
      <c r="B1426" s="22"/>
      <c r="C1426" s="349"/>
      <c r="D1426" s="4"/>
      <c r="E1426" s="4"/>
      <c r="F1426" s="65"/>
      <c r="G1426" s="173"/>
      <c r="H1426" s="67"/>
    </row>
    <row r="1427" spans="2:8" s="122" customFormat="1" ht="12.75" x14ac:dyDescent="0.2">
      <c r="B1427" s="22"/>
      <c r="C1427" s="349"/>
      <c r="D1427" s="4"/>
      <c r="E1427" s="4"/>
      <c r="F1427" s="65"/>
      <c r="G1427" s="173"/>
      <c r="H1427" s="67"/>
    </row>
    <row r="1428" spans="2:8" s="122" customFormat="1" ht="12.75" x14ac:dyDescent="0.2">
      <c r="B1428" s="22"/>
      <c r="C1428" s="349"/>
      <c r="D1428" s="4"/>
      <c r="E1428" s="4"/>
      <c r="F1428" s="65"/>
      <c r="G1428" s="173"/>
      <c r="H1428" s="67"/>
    </row>
    <row r="1429" spans="2:8" s="122" customFormat="1" ht="12.75" x14ac:dyDescent="0.2">
      <c r="B1429" s="22"/>
      <c r="C1429" s="349"/>
      <c r="D1429" s="4"/>
      <c r="E1429" s="4"/>
      <c r="F1429" s="65"/>
      <c r="G1429" s="173"/>
      <c r="H1429" s="67"/>
    </row>
    <row r="1430" spans="2:8" s="107" customFormat="1" x14ac:dyDescent="0.2">
      <c r="B1430" s="149"/>
      <c r="C1430" s="150"/>
      <c r="D1430" s="151"/>
      <c r="E1430" s="151"/>
      <c r="F1430" s="152"/>
      <c r="G1430" s="153"/>
      <c r="H1430" s="153"/>
    </row>
    <row r="1431" spans="2:8" s="107" customFormat="1" ht="28.5" customHeight="1" x14ac:dyDescent="0.2">
      <c r="B1431" s="154" t="str">
        <f>B1345</f>
        <v>G1000</v>
      </c>
      <c r="C1431" s="158" t="str">
        <f>C1320</f>
        <v>CONTRACT PARTICIPATION GOALS</v>
      </c>
      <c r="D1431" s="156"/>
      <c r="E1431" s="156"/>
      <c r="F1431" s="156"/>
      <c r="G1431" s="157"/>
      <c r="H1431" s="155">
        <f>SUM(H1349:H1430)</f>
        <v>41145626.310000002</v>
      </c>
    </row>
    <row r="1432" spans="2:8" s="107" customFormat="1" x14ac:dyDescent="0.2">
      <c r="B1432" s="221"/>
      <c r="D1432" s="108"/>
      <c r="E1432" s="108"/>
      <c r="F1432" s="109"/>
      <c r="G1432" s="110"/>
      <c r="H1432" s="110"/>
    </row>
  </sheetData>
  <mergeCells count="28">
    <mergeCell ref="I1320:I1321"/>
    <mergeCell ref="B1348:C1348"/>
    <mergeCell ref="F1348:H1348"/>
    <mergeCell ref="F1258:H1258"/>
    <mergeCell ref="F6:H6"/>
    <mergeCell ref="F104:H104"/>
    <mergeCell ref="F194:H194"/>
    <mergeCell ref="F245:H245"/>
    <mergeCell ref="F1316:H1316"/>
    <mergeCell ref="F973:H973"/>
    <mergeCell ref="F857:H857"/>
    <mergeCell ref="F306:H306"/>
    <mergeCell ref="F383:H383"/>
    <mergeCell ref="F444:H444"/>
    <mergeCell ref="B2:H2"/>
    <mergeCell ref="F1033:H1033"/>
    <mergeCell ref="F725:H725"/>
    <mergeCell ref="F797:H797"/>
    <mergeCell ref="F917:H917"/>
    <mergeCell ref="F1091:H1091"/>
    <mergeCell ref="F447:H447"/>
    <mergeCell ref="F1143:H1143"/>
    <mergeCell ref="F1201:H1201"/>
    <mergeCell ref="B3:G3"/>
    <mergeCell ref="F670:H670"/>
    <mergeCell ref="F519:H519"/>
    <mergeCell ref="F522:H522"/>
    <mergeCell ref="F593:H593"/>
  </mergeCells>
  <phoneticPr fontId="0" type="noConversion"/>
  <conditionalFormatting sqref="H237:H240 H290 H302 H216:H219 H225:H229 H231:H235 H262:H265 H252:H260 H292:H296 H211:H213 H221:H223 H274:H284 H201:H203 H205:H208">
    <cfRule type="cellIs" dxfId="193" priority="930" stopIfTrue="1" operator="lessThan">
      <formula>0.005</formula>
    </cfRule>
  </conditionalFormatting>
  <conditionalFormatting sqref="H250">
    <cfRule type="cellIs" dxfId="192" priority="928" stopIfTrue="1" operator="lessThan">
      <formula>0.005</formula>
    </cfRule>
  </conditionalFormatting>
  <conditionalFormatting sqref="H209:H210">
    <cfRule type="cellIs" dxfId="191" priority="926" stopIfTrue="1" operator="lessThan">
      <formula>0.005</formula>
    </cfRule>
  </conditionalFormatting>
  <conditionalFormatting sqref="H217:H220">
    <cfRule type="cellIs" dxfId="190" priority="925" stopIfTrue="1" operator="lessThan">
      <formula>0.005</formula>
    </cfRule>
  </conditionalFormatting>
  <conditionalFormatting sqref="H224:H225">
    <cfRule type="cellIs" dxfId="189" priority="923" stopIfTrue="1" operator="lessThan">
      <formula>0.005</formula>
    </cfRule>
  </conditionalFormatting>
  <conditionalFormatting sqref="H214">
    <cfRule type="cellIs" dxfId="188" priority="921" stopIfTrue="1" operator="lessThan">
      <formula>0.005</formula>
    </cfRule>
  </conditionalFormatting>
  <conditionalFormatting sqref="H230">
    <cfRule type="cellIs" dxfId="187" priority="919" stopIfTrue="1" operator="lessThan">
      <formula>0.005</formula>
    </cfRule>
  </conditionalFormatting>
  <conditionalFormatting sqref="H228">
    <cfRule type="cellIs" dxfId="186" priority="917" stopIfTrue="1" operator="lessThan">
      <formula>0.005</formula>
    </cfRule>
  </conditionalFormatting>
  <conditionalFormatting sqref="H254">
    <cfRule type="cellIs" dxfId="185" priority="915" stopIfTrue="1" operator="lessThan">
      <formula>0.005</formula>
    </cfRule>
  </conditionalFormatting>
  <conditionalFormatting sqref="H235:H236">
    <cfRule type="cellIs" dxfId="184" priority="914" stopIfTrue="1" operator="lessThan">
      <formula>0.005</formula>
    </cfRule>
  </conditionalFormatting>
  <conditionalFormatting sqref="H233:H234">
    <cfRule type="cellIs" dxfId="183" priority="912" stopIfTrue="1" operator="lessThan">
      <formula>0.005</formula>
    </cfRule>
  </conditionalFormatting>
  <conditionalFormatting sqref="H261:H262 H295:H296 H272:H273 H300:H301">
    <cfRule type="cellIs" dxfId="182" priority="910" stopIfTrue="1" operator="lessThan">
      <formula>0.005</formula>
    </cfRule>
  </conditionalFormatting>
  <conditionalFormatting sqref="H263">
    <cfRule type="cellIs" dxfId="181" priority="909" stopIfTrue="1" operator="lessThan">
      <formula>0.005</formula>
    </cfRule>
  </conditionalFormatting>
  <conditionalFormatting sqref="H270:H271">
    <cfRule type="cellIs" dxfId="180" priority="907" stopIfTrue="1" operator="lessThan">
      <formula>0.005</formula>
    </cfRule>
  </conditionalFormatting>
  <conditionalFormatting sqref="H266:H267">
    <cfRule type="cellIs" dxfId="179" priority="905" stopIfTrue="1" operator="lessThan">
      <formula>0.005</formula>
    </cfRule>
  </conditionalFormatting>
  <conditionalFormatting sqref="H268:H269">
    <cfRule type="cellIs" dxfId="178" priority="903" stopIfTrue="1" operator="lessThan">
      <formula>0.005</formula>
    </cfRule>
  </conditionalFormatting>
  <conditionalFormatting sqref="H250">
    <cfRule type="cellIs" dxfId="177" priority="902" stopIfTrue="1" operator="lessThan">
      <formula>0.005</formula>
    </cfRule>
  </conditionalFormatting>
  <conditionalFormatting sqref="H285:H289">
    <cfRule type="cellIs" dxfId="176" priority="900" stopIfTrue="1" operator="lessThan">
      <formula>0.005</formula>
    </cfRule>
  </conditionalFormatting>
  <conditionalFormatting sqref="H291:H296 H300:H301">
    <cfRule type="cellIs" dxfId="175" priority="898" stopIfTrue="1" operator="lessThan">
      <formula>0.005</formula>
    </cfRule>
  </conditionalFormatting>
  <conditionalFormatting sqref="H216">
    <cfRule type="cellIs" dxfId="174" priority="897" stopIfTrue="1" operator="lessThan">
      <formula>0.005</formula>
    </cfRule>
  </conditionalFormatting>
  <conditionalFormatting sqref="H220">
    <cfRule type="cellIs" dxfId="173" priority="895" stopIfTrue="1" operator="lessThan">
      <formula>0.005</formula>
    </cfRule>
  </conditionalFormatting>
  <conditionalFormatting sqref="H226">
    <cfRule type="cellIs" dxfId="172" priority="894" stopIfTrue="1" operator="lessThan">
      <formula>0.005</formula>
    </cfRule>
  </conditionalFormatting>
  <conditionalFormatting sqref="H224">
    <cfRule type="cellIs" dxfId="171" priority="892" stopIfTrue="1" operator="lessThan">
      <formula>0.005</formula>
    </cfRule>
  </conditionalFormatting>
  <conditionalFormatting sqref="H231:H232">
    <cfRule type="cellIs" dxfId="170" priority="890" stopIfTrue="1" operator="lessThan">
      <formula>0.005</formula>
    </cfRule>
  </conditionalFormatting>
  <conditionalFormatting sqref="H229:H230">
    <cfRule type="cellIs" dxfId="169" priority="888" stopIfTrue="1" operator="lessThan">
      <formula>0.005</formula>
    </cfRule>
  </conditionalFormatting>
  <conditionalFormatting sqref="H297:H299">
    <cfRule type="cellIs" dxfId="168" priority="886" stopIfTrue="1" operator="lessThan">
      <formula>0.005</formula>
    </cfRule>
  </conditionalFormatting>
  <conditionalFormatting sqref="H297:H299">
    <cfRule type="cellIs" dxfId="167" priority="884" stopIfTrue="1" operator="lessThan">
      <formula>0.005</formula>
    </cfRule>
  </conditionalFormatting>
  <conditionalFormatting sqref="H297:H299">
    <cfRule type="cellIs" dxfId="166" priority="883" stopIfTrue="1" operator="lessThan">
      <formula>0.005</formula>
    </cfRule>
  </conditionalFormatting>
  <conditionalFormatting sqref="H204">
    <cfRule type="cellIs" dxfId="165" priority="882" stopIfTrue="1" operator="lessThan">
      <formula>0.005</formula>
    </cfRule>
  </conditionalFormatting>
  <conditionalFormatting sqref="H215">
    <cfRule type="cellIs" dxfId="164" priority="880" stopIfTrue="1" operator="lessThan">
      <formula>0.005</formula>
    </cfRule>
  </conditionalFormatting>
  <conditionalFormatting sqref="H215">
    <cfRule type="cellIs" dxfId="163" priority="878" stopIfTrue="1" operator="lessThan">
      <formula>0.005</formula>
    </cfRule>
  </conditionalFormatting>
  <conditionalFormatting sqref="H660">
    <cfRule type="cellIs" dxfId="162" priority="830" stopIfTrue="1" operator="lessThan">
      <formula>0.005</formula>
    </cfRule>
  </conditionalFormatting>
  <conditionalFormatting sqref="H661 H665">
    <cfRule type="cellIs" dxfId="161" priority="828" stopIfTrue="1" operator="lessThan">
      <formula>0.005</formula>
    </cfRule>
  </conditionalFormatting>
  <conditionalFormatting sqref="H662:H664">
    <cfRule type="cellIs" dxfId="160" priority="826" stopIfTrue="1" operator="lessThan">
      <formula>0.005</formula>
    </cfRule>
  </conditionalFormatting>
  <conditionalFormatting sqref="H1151:I1151">
    <cfRule type="cellIs" dxfId="159" priority="672" stopIfTrue="1" operator="lessThan">
      <formula>0.005</formula>
    </cfRule>
  </conditionalFormatting>
  <conditionalFormatting sqref="H1209:I1209">
    <cfRule type="cellIs" dxfId="158" priority="143" stopIfTrue="1" operator="lessThan">
      <formula>0.005</formula>
    </cfRule>
  </conditionalFormatting>
  <conditionalFormatting sqref="H1354:H1361">
    <cfRule type="cellIs" dxfId="157" priority="133" stopIfTrue="1" operator="lessThan">
      <formula>0.005</formula>
    </cfRule>
  </conditionalFormatting>
  <conditionalFormatting sqref="G9:H98">
    <cfRule type="expression" dxfId="156" priority="944">
      <formula>AND(#REF!=FALSE,$D9&lt;&gt;"P C Sum",$D9&lt;&gt;"PC Sum",$D9&lt;&gt;"P Sum",$D9&lt;&gt;"Prov Sum")</formula>
    </cfRule>
  </conditionalFormatting>
  <conditionalFormatting sqref="H137 G138:H162 G164:H191 G107:H136">
    <cfRule type="expression" dxfId="155" priority="936">
      <formula>AND(#REF!=FALSE,$D107&lt;&gt;"P C Sum",$D107&lt;&gt;"PC Sum",$D107&lt;&gt;"P Sum",$D107&lt;&gt;"Prov Sum")</formula>
    </cfRule>
  </conditionalFormatting>
  <conditionalFormatting sqref="G137">
    <cfRule type="expression" dxfId="154" priority="934">
      <formula>AND(#REF!=FALSE,$D137&lt;&gt;"P C Sum",$D137&lt;&gt;"PC Sum",$D137&lt;&gt;"P Sum",$D137&lt;&gt;"Prov Sum")</formula>
    </cfRule>
  </conditionalFormatting>
  <conditionalFormatting sqref="G163:H163">
    <cfRule type="expression" dxfId="153" priority="933">
      <formula>AND(#REF!=FALSE,$D163&lt;&gt;"P C Sum",$D163&lt;&gt;"PC Sum",$D163&lt;&gt;"P Sum",$D163&lt;&gt;"Prov Sum")</formula>
    </cfRule>
  </conditionalFormatting>
  <conditionalFormatting sqref="G237:H242 G225:H229 G231:H235 G252:H265 G290:H296 G300:H303 G216:H223 G272:H284 G198:H203 G205:H213">
    <cfRule type="expression" dxfId="152" priority="929">
      <formula>AND(#REF!=FALSE,$D198&lt;&gt;"P C Sum",$D198&lt;&gt;"PC Sum",$D198&lt;&gt;"P Sum",$D198&lt;&gt;"Prov Sum")</formula>
    </cfRule>
  </conditionalFormatting>
  <conditionalFormatting sqref="G262:H262 G249:H260 G293:H294">
    <cfRule type="expression" dxfId="151" priority="927">
      <formula>AND(#REF!=FALSE,#REF!&lt;&gt;"P C Sum",#REF!&lt;&gt;"PC Sum",#REF!&lt;&gt;"P Sum",#REF!&lt;&gt;"Prov Sum")</formula>
    </cfRule>
  </conditionalFormatting>
  <conditionalFormatting sqref="G217:H220 G1261:H1265 G309:H369 G393:H394 G396:H398 H678:H683 G927:H927 G1108:H1112 G1277:H1312">
    <cfRule type="expression" dxfId="150" priority="924">
      <formula>AND(#REF!=FALSE,$D217&lt;&gt;"P C Sum",$D217&lt;&gt;"PC Sum",$D217&lt;&gt;"P Sum",$D217&lt;&gt;"Prov Sum")</formula>
    </cfRule>
  </conditionalFormatting>
  <conditionalFormatting sqref="G224:H225">
    <cfRule type="expression" dxfId="149" priority="922">
      <formula>AND(#REF!=FALSE,$D224&lt;&gt;"P C Sum",$D224&lt;&gt;"PC Sum",$D224&lt;&gt;"P Sum",$D224&lt;&gt;"Prov Sum")</formula>
    </cfRule>
  </conditionalFormatting>
  <conditionalFormatting sqref="G214:H214">
    <cfRule type="expression" dxfId="148" priority="920">
      <formula>AND(#REF!=FALSE,$D214&lt;&gt;"P C Sum",$D214&lt;&gt;"PC Sum",$D214&lt;&gt;"P Sum",$D214&lt;&gt;"Prov Sum")</formula>
    </cfRule>
  </conditionalFormatting>
  <conditionalFormatting sqref="G230:H230">
    <cfRule type="expression" dxfId="147" priority="918">
      <formula>AND(#REF!=FALSE,$D230&lt;&gt;"P C Sum",$D230&lt;&gt;"PC Sum",$D230&lt;&gt;"P Sum",$D230&lt;&gt;"Prov Sum")</formula>
    </cfRule>
  </conditionalFormatting>
  <conditionalFormatting sqref="G228:H228">
    <cfRule type="expression" dxfId="146" priority="916">
      <formula>AND(#REF!=FALSE,$D228&lt;&gt;"P C Sum",$D228&lt;&gt;"PC Sum",$D228&lt;&gt;"P Sum",$D228&lt;&gt;"Prov Sum")</formula>
    </cfRule>
  </conditionalFormatting>
  <conditionalFormatting sqref="G235:H236">
    <cfRule type="expression" dxfId="145" priority="913">
      <formula>AND(#REF!=FALSE,$D235&lt;&gt;"P C Sum",$D235&lt;&gt;"PC Sum",$D235&lt;&gt;"P Sum",$D235&lt;&gt;"Prov Sum")</formula>
    </cfRule>
  </conditionalFormatting>
  <conditionalFormatting sqref="G233:H234">
    <cfRule type="expression" dxfId="144" priority="911">
      <formula>AND(#REF!=FALSE,$D233&lt;&gt;"P C Sum",$D233&lt;&gt;"PC Sum",$D233&lt;&gt;"P Sum",$D233&lt;&gt;"Prov Sum")</formula>
    </cfRule>
  </conditionalFormatting>
  <conditionalFormatting sqref="G270:H271">
    <cfRule type="expression" dxfId="143" priority="908">
      <formula>AND(#REF!=FALSE,$D270&lt;&gt;"P C Sum",$D270&lt;&gt;"PC Sum",$D270&lt;&gt;"P Sum",$D270&lt;&gt;"Prov Sum")</formula>
    </cfRule>
  </conditionalFormatting>
  <conditionalFormatting sqref="G266:H267">
    <cfRule type="expression" dxfId="142" priority="906">
      <formula>AND(#REF!=FALSE,$D266&lt;&gt;"P C Sum",$D266&lt;&gt;"PC Sum",$D266&lt;&gt;"P Sum",$D266&lt;&gt;"Prov Sum")</formula>
    </cfRule>
  </conditionalFormatting>
  <conditionalFormatting sqref="G268:H269">
    <cfRule type="expression" dxfId="141" priority="904">
      <formula>AND(#REF!=FALSE,$D268&lt;&gt;"P C Sum",$D268&lt;&gt;"PC Sum",$D268&lt;&gt;"P Sum",$D268&lt;&gt;"Prov Sum")</formula>
    </cfRule>
  </conditionalFormatting>
  <conditionalFormatting sqref="H250">
    <cfRule type="expression" dxfId="140" priority="901">
      <formula>AND(#REF!=FALSE,$D250&lt;&gt;"P C Sum",$D250&lt;&gt;"PC Sum",$D250&lt;&gt;"P Sum",$D250&lt;&gt;"Prov Sum")</formula>
    </cfRule>
  </conditionalFormatting>
  <conditionalFormatting sqref="G285:H289">
    <cfRule type="expression" dxfId="139" priority="899">
      <formula>AND(#REF!=FALSE,$D285&lt;&gt;"P C Sum",$D285&lt;&gt;"PC Sum",$D285&lt;&gt;"P Sum",$D285&lt;&gt;"Prov Sum")</formula>
    </cfRule>
  </conditionalFormatting>
  <conditionalFormatting sqref="G216:H216">
    <cfRule type="expression" dxfId="138" priority="896">
      <formula>AND(#REF!=FALSE,$D216&lt;&gt;"P C Sum",$D216&lt;&gt;"PC Sum",$D216&lt;&gt;"P Sum",$D216&lt;&gt;"Prov Sum")</formula>
    </cfRule>
  </conditionalFormatting>
  <conditionalFormatting sqref="G226:H226">
    <cfRule type="expression" dxfId="137" priority="893">
      <formula>AND(#REF!=FALSE,$D226&lt;&gt;"P C Sum",$D226&lt;&gt;"PC Sum",$D226&lt;&gt;"P Sum",$D226&lt;&gt;"Prov Sum")</formula>
    </cfRule>
  </conditionalFormatting>
  <conditionalFormatting sqref="G224:H224">
    <cfRule type="expression" dxfId="136" priority="891">
      <formula>AND(#REF!=FALSE,$D224&lt;&gt;"P C Sum",$D224&lt;&gt;"PC Sum",$D224&lt;&gt;"P Sum",$D224&lt;&gt;"Prov Sum")</formula>
    </cfRule>
  </conditionalFormatting>
  <conditionalFormatting sqref="G231:H232">
    <cfRule type="expression" dxfId="135" priority="889">
      <formula>AND(#REF!=FALSE,$D231&lt;&gt;"P C Sum",$D231&lt;&gt;"PC Sum",$D231&lt;&gt;"P Sum",$D231&lt;&gt;"Prov Sum")</formula>
    </cfRule>
  </conditionalFormatting>
  <conditionalFormatting sqref="G229:H230">
    <cfRule type="expression" dxfId="134" priority="887">
      <formula>AND(#REF!=FALSE,$D229&lt;&gt;"P C Sum",$D229&lt;&gt;"PC Sum",$D229&lt;&gt;"P Sum",$D229&lt;&gt;"Prov Sum")</formula>
    </cfRule>
  </conditionalFormatting>
  <conditionalFormatting sqref="G297:H299">
    <cfRule type="expression" dxfId="133" priority="885">
      <formula>AND(#REF!=FALSE,$D297&lt;&gt;"P C Sum",$D297&lt;&gt;"PC Sum",$D297&lt;&gt;"P Sum",$D297&lt;&gt;"Prov Sum")</formula>
    </cfRule>
  </conditionalFormatting>
  <conditionalFormatting sqref="G204:H204">
    <cfRule type="expression" dxfId="132" priority="881">
      <formula>AND(#REF!=FALSE,$D204&lt;&gt;"P C Sum",$D204&lt;&gt;"PC Sum",$D204&lt;&gt;"P Sum",$D204&lt;&gt;"Prov Sum")</formula>
    </cfRule>
  </conditionalFormatting>
  <conditionalFormatting sqref="G215:H215">
    <cfRule type="expression" dxfId="131" priority="879">
      <formula>AND(#REF!=FALSE,$D215&lt;&gt;"P C Sum",$D215&lt;&gt;"PC Sum",$D215&lt;&gt;"P Sum",$D215&lt;&gt;"Prov Sum")</formula>
    </cfRule>
  </conditionalFormatting>
  <conditionalFormatting sqref="G215:H215">
    <cfRule type="expression" dxfId="130" priority="877">
      <formula>AND(#REF!=FALSE,$D215&lt;&gt;"P C Sum",$D215&lt;&gt;"PC Sum",$D215&lt;&gt;"P Sum",$D215&lt;&gt;"Prov Sum")</formula>
    </cfRule>
  </conditionalFormatting>
  <conditionalFormatting sqref="H378 G379:H380 G370:H377">
    <cfRule type="expression" dxfId="129" priority="876">
      <formula>AND(#REF!=FALSE,$D370&lt;&gt;"P C Sum",$D370&lt;&gt;"PC Sum",$D370&lt;&gt;"P Sum",$D370&lt;&gt;"Prov Sum")</formula>
    </cfRule>
  </conditionalFormatting>
  <conditionalFormatting sqref="G378">
    <cfRule type="expression" dxfId="128" priority="873">
      <formula>AND(#REF!=FALSE,$D378&lt;&gt;"P C Sum",$D378&lt;&gt;"PC Sum",$D378&lt;&gt;"P Sum",$D378&lt;&gt;"Prov Sum")</formula>
    </cfRule>
  </conditionalFormatting>
  <conditionalFormatting sqref="H440 G441:H442 G432:H439 G387:H387 G399:H430">
    <cfRule type="expression" dxfId="127" priority="871">
      <formula>AND(#REF!=FALSE,$D387&lt;&gt;"P C Sum",$D387&lt;&gt;"PC Sum",$D387&lt;&gt;"P Sum",$D387&lt;&gt;"Prov Sum")</formula>
    </cfRule>
  </conditionalFormatting>
  <conditionalFormatting sqref="G440">
    <cfRule type="expression" dxfId="126" priority="868">
      <formula>AND(#REF!=FALSE,$D440&lt;&gt;"P C Sum",$D440&lt;&gt;"PC Sum",$D440&lt;&gt;"P Sum",$D440&lt;&gt;"Prov Sum")</formula>
    </cfRule>
  </conditionalFormatting>
  <conditionalFormatting sqref="G431:H431">
    <cfRule type="expression" dxfId="125" priority="867">
      <formula>AND(#REF!=FALSE,$D431&lt;&gt;"P C Sum",$D431&lt;&gt;"PC Sum",$D431&lt;&gt;"P Sum",$D431&lt;&gt;"Prov Sum")</formula>
    </cfRule>
  </conditionalFormatting>
  <conditionalFormatting sqref="G388:H391 G395:H395">
    <cfRule type="expression" dxfId="124" priority="866">
      <formula>AND(#REF!=FALSE,$D388&lt;&gt;"P C Sum",$D388&lt;&gt;"PC Sum",$D388&lt;&gt;"P Sum",$D388&lt;&gt;"Prov Sum")</formula>
    </cfRule>
  </conditionalFormatting>
  <conditionalFormatting sqref="G392:H392">
    <cfRule type="expression" dxfId="123" priority="865">
      <formula>AND(#REF!=FALSE,$D392&lt;&gt;"P C Sum",$D392&lt;&gt;"PC Sum",$D392&lt;&gt;"P Sum",$D392&lt;&gt;"Prov Sum")</formula>
    </cfRule>
  </conditionalFormatting>
  <conditionalFormatting sqref="H515 G516:H517 G510:H514 G497:H505 G451:H455 G462:H462 G464:H464 G488:H494 G466:G487 G457:H460">
    <cfRule type="expression" dxfId="122" priority="861">
      <formula>AND(#REF!=FALSE,$D451&lt;&gt;"P C Sum",$D451&lt;&gt;"PC Sum",$D451&lt;&gt;"P Sum",$D451&lt;&gt;"Prov Sum")</formula>
    </cfRule>
  </conditionalFormatting>
  <conditionalFormatting sqref="G506:H509">
    <cfRule type="expression" dxfId="121" priority="860">
      <formula>AND(#REF!=FALSE,G506&gt;=0,$D506&lt;&gt;"P C Sum",$D506&lt;&gt;"PC Sum",$D506&lt;&gt;"P Sum",$D506&lt;&gt;"Prov Sum")</formula>
    </cfRule>
  </conditionalFormatting>
  <conditionalFormatting sqref="G495:H496">
    <cfRule type="expression" dxfId="120" priority="857">
      <formula>AND(#REF!=FALSE,$D495&lt;&gt;"P C Sum",$D495&lt;&gt;"PC Sum",$D495&lt;&gt;"P Sum",$D495&lt;&gt;"Prov Sum")</formula>
    </cfRule>
  </conditionalFormatting>
  <conditionalFormatting sqref="G515">
    <cfRule type="expression" dxfId="119" priority="856">
      <formula>AND(#REF!=FALSE,$D515&lt;&gt;"P C Sum",$D515&lt;&gt;"PC Sum",$D515&lt;&gt;"P Sum",$D515&lt;&gt;"Prov Sum")</formula>
    </cfRule>
  </conditionalFormatting>
  <conditionalFormatting sqref="G456:H456">
    <cfRule type="expression" dxfId="118" priority="855">
      <formula>AND(#REF!=FALSE,$D456&lt;&gt;"P C Sum",$D456&lt;&gt;"PC Sum",$D456&lt;&gt;"P Sum",$D456&lt;&gt;"Prov Sum")</formula>
    </cfRule>
  </conditionalFormatting>
  <conditionalFormatting sqref="G461:H461">
    <cfRule type="expression" dxfId="117" priority="854">
      <formula>AND(#REF!=FALSE,$D461&lt;&gt;"P C Sum",$D461&lt;&gt;"PC Sum",$D461&lt;&gt;"P Sum",$D461&lt;&gt;"Prov Sum")</formula>
    </cfRule>
  </conditionalFormatting>
  <conditionalFormatting sqref="G463:H463">
    <cfRule type="expression" dxfId="116" priority="853">
      <formula>AND(#REF!=FALSE,$D463&lt;&gt;"P C Sum",$D463&lt;&gt;"PC Sum",$D463&lt;&gt;"P Sum",$D463&lt;&gt;"Prov Sum")</formula>
    </cfRule>
  </conditionalFormatting>
  <conditionalFormatting sqref="G465:H465 H466:H487">
    <cfRule type="expression" dxfId="115" priority="852">
      <formula>AND(#REF!=FALSE,$D465&lt;&gt;"P C Sum",$D465&lt;&gt;"PC Sum",$D465&lt;&gt;"P Sum",$D465&lt;&gt;"Prov Sum")</formula>
    </cfRule>
  </conditionalFormatting>
  <conditionalFormatting sqref="H588 G589:H590 G583:H587 G570:H578 G537:H537 G539:H539 G545:H547 G541:G544 G532:H535 G526:H530 G549:H549 G551:H567">
    <cfRule type="expression" dxfId="114" priority="851">
      <formula>AND(#REF!=FALSE,$D526&lt;&gt;"P C Sum",$D526&lt;&gt;"PC Sum",$D526&lt;&gt;"P Sum",$D526&lt;&gt;"Prov Sum")</formula>
    </cfRule>
  </conditionalFormatting>
  <conditionalFormatting sqref="G579:H582">
    <cfRule type="expression" dxfId="113" priority="850">
      <formula>AND(#REF!=FALSE,G579&gt;=0,$D579&lt;&gt;"P C Sum",$D579&lt;&gt;"PC Sum",$D579&lt;&gt;"P Sum",$D579&lt;&gt;"Prov Sum")</formula>
    </cfRule>
  </conditionalFormatting>
  <conditionalFormatting sqref="G568:H569">
    <cfRule type="expression" dxfId="112" priority="847">
      <formula>AND(#REF!=FALSE,$D568&lt;&gt;"P C Sum",$D568&lt;&gt;"PC Sum",$D568&lt;&gt;"P Sum",$D568&lt;&gt;"Prov Sum")</formula>
    </cfRule>
  </conditionalFormatting>
  <conditionalFormatting sqref="G588">
    <cfRule type="expression" dxfId="111" priority="846">
      <formula>AND(#REF!=FALSE,$D588&lt;&gt;"P C Sum",$D588&lt;&gt;"PC Sum",$D588&lt;&gt;"P Sum",$D588&lt;&gt;"Prov Sum")</formula>
    </cfRule>
  </conditionalFormatting>
  <conditionalFormatting sqref="G548">
    <cfRule type="expression" dxfId="110" priority="838">
      <formula>AND(#REF!=FALSE,$D548&lt;&gt;"P C Sum",$D548&lt;&gt;"PC Sum",$D548&lt;&gt;"P Sum",$D548&lt;&gt;"Prov Sum")</formula>
    </cfRule>
  </conditionalFormatting>
  <conditionalFormatting sqref="G536:H536">
    <cfRule type="expression" dxfId="109" priority="845">
      <formula>AND(#REF!=FALSE,$D536&lt;&gt;"P C Sum",$D536&lt;&gt;"PC Sum",$D536&lt;&gt;"P Sum",$D536&lt;&gt;"Prov Sum")</formula>
    </cfRule>
  </conditionalFormatting>
  <conditionalFormatting sqref="H548">
    <cfRule type="expression" dxfId="108" priority="837">
      <formula>AND(#REF!=FALSE,$D548&lt;&gt;"P C Sum",$D548&lt;&gt;"PC Sum",$D548&lt;&gt;"P Sum",$D548&lt;&gt;"Prov Sum")</formula>
    </cfRule>
  </conditionalFormatting>
  <conditionalFormatting sqref="H541 H543">
    <cfRule type="expression" dxfId="107" priority="844">
      <formula>AND(#REF!=FALSE,$D541&lt;&gt;"P C Sum",$D541&lt;&gt;"PC Sum",$D541&lt;&gt;"P Sum",$D541&lt;&gt;"Prov Sum")</formula>
    </cfRule>
  </conditionalFormatting>
  <conditionalFormatting sqref="G531:H531">
    <cfRule type="expression" dxfId="106" priority="843">
      <formula>AND(#REF!=FALSE,$D531&lt;&gt;"P C Sum",$D531&lt;&gt;"PC Sum",$D531&lt;&gt;"P Sum",$D531&lt;&gt;"Prov Sum")</formula>
    </cfRule>
  </conditionalFormatting>
  <conditionalFormatting sqref="G538:H538">
    <cfRule type="expression" dxfId="105" priority="842">
      <formula>AND(#REF!=FALSE,$D538&lt;&gt;"P C Sum",$D538&lt;&gt;"PC Sum",$D538&lt;&gt;"P Sum",$D538&lt;&gt;"Prov Sum")</formula>
    </cfRule>
  </conditionalFormatting>
  <conditionalFormatting sqref="G540:H540">
    <cfRule type="expression" dxfId="104" priority="841">
      <formula>AND(#REF!=FALSE,$D540&lt;&gt;"P C Sum",$D540&lt;&gt;"PC Sum",$D540&lt;&gt;"P Sum",$D540&lt;&gt;"Prov Sum")</formula>
    </cfRule>
  </conditionalFormatting>
  <conditionalFormatting sqref="H542">
    <cfRule type="expression" dxfId="103" priority="840">
      <formula>AND(#REF!=FALSE,$D542&lt;&gt;"P C Sum",$D542&lt;&gt;"PC Sum",$D542&lt;&gt;"P Sum",$D542&lt;&gt;"Prov Sum")</formula>
    </cfRule>
  </conditionalFormatting>
  <conditionalFormatting sqref="H544">
    <cfRule type="expression" dxfId="102" priority="839">
      <formula>AND(#REF!=FALSE,$D544&lt;&gt;"P C Sum",$D544&lt;&gt;"PC Sum",$D544&lt;&gt;"P Sum",$D544&lt;&gt;"Prov Sum")</formula>
    </cfRule>
  </conditionalFormatting>
  <conditionalFormatting sqref="G550">
    <cfRule type="expression" dxfId="101" priority="836">
      <formula>AND(#REF!=FALSE,$D550&lt;&gt;"P C Sum",$D550&lt;&gt;"PC Sum",$D550&lt;&gt;"P Sum",$D550&lt;&gt;"Prov Sum")</formula>
    </cfRule>
  </conditionalFormatting>
  <conditionalFormatting sqref="H550">
    <cfRule type="expression" dxfId="100" priority="835">
      <formula>AND(#REF!=FALSE,$D550&lt;&gt;"P C Sum",$D550&lt;&gt;"PC Sum",$D550&lt;&gt;"P Sum",$D550&lt;&gt;"Prov Sum")</formula>
    </cfRule>
  </conditionalFormatting>
  <conditionalFormatting sqref="G667">
    <cfRule type="expression" dxfId="99" priority="834">
      <formula>AND(#REF!=FALSE,#REF!&lt;&gt;"P C Sum",#REF!&lt;&gt;"PC Sum",#REF!&lt;&gt;"P Sum",#REF!&lt;&gt;"Prov Sum")</formula>
    </cfRule>
  </conditionalFormatting>
  <conditionalFormatting sqref="G666:H666 G596:H604 G611:H619 G649:H660">
    <cfRule type="expression" dxfId="98" priority="832">
      <formula>AND(#REF!=FALSE,$D596&lt;&gt;"P C Sum",$D596&lt;&gt;"PC Sum",$D596&lt;&gt;"P Sum",$D596&lt;&gt;"Prov Sum")</formula>
    </cfRule>
  </conditionalFormatting>
  <conditionalFormatting sqref="H667">
    <cfRule type="expression" dxfId="97" priority="831">
      <formula>AND(#REF!=FALSE,$D667&lt;&gt;"P C Sum",$D667&lt;&gt;"PC Sum",$D667&lt;&gt;"P Sum",$D667&lt;&gt;"Prov Sum")</formula>
    </cfRule>
  </conditionalFormatting>
  <conditionalFormatting sqref="G661:H661 G665:H665">
    <cfRule type="expression" dxfId="96" priority="829">
      <formula>AND(#REF!=FALSE,$D661&lt;&gt;"P C Sum",$D661&lt;&gt;"PC Sum",$D661&lt;&gt;"P Sum",$D661&lt;&gt;"Prov Sum")</formula>
    </cfRule>
  </conditionalFormatting>
  <conditionalFormatting sqref="G662:H664">
    <cfRule type="expression" dxfId="95" priority="827">
      <formula>AND(#REF!=FALSE,$D662&lt;&gt;"P C Sum",$D662&lt;&gt;"PC Sum",$D662&lt;&gt;"P Sum",$D662&lt;&gt;"Prov Sum")</formula>
    </cfRule>
  </conditionalFormatting>
  <conditionalFormatting sqref="G605:H610 G631:H631">
    <cfRule type="expression" dxfId="94" priority="825">
      <formula>AND(#REF!=FALSE,$D605&lt;&gt;"P C Sum",$D605&lt;&gt;"PC Sum",$D605&lt;&gt;"P Sum",$D605&lt;&gt;"Prov Sum")</formula>
    </cfRule>
  </conditionalFormatting>
  <conditionalFormatting sqref="G620:H623">
    <cfRule type="expression" dxfId="93" priority="824">
      <formula>AND(#REF!=FALSE,$D620&lt;&gt;"P C Sum",$D620&lt;&gt;"PC Sum",$D620&lt;&gt;"P Sum",$D620&lt;&gt;"Prov Sum")</formula>
    </cfRule>
  </conditionalFormatting>
  <conditionalFormatting sqref="G624:H627">
    <cfRule type="expression" dxfId="92" priority="823">
      <formula>AND(#REF!=FALSE,$D624&lt;&gt;"P C Sum",$D624&lt;&gt;"PC Sum",$D624&lt;&gt;"P Sum",$D624&lt;&gt;"Prov Sum")</formula>
    </cfRule>
  </conditionalFormatting>
  <conditionalFormatting sqref="G628:H630">
    <cfRule type="expression" dxfId="91" priority="822">
      <formula>AND(#REF!=FALSE,$D628&lt;&gt;"P C Sum",$D628&lt;&gt;"PC Sum",$D628&lt;&gt;"P Sum",$D628&lt;&gt;"Prov Sum")</formula>
    </cfRule>
  </conditionalFormatting>
  <conditionalFormatting sqref="G632:H633 G637:H637 G635:G636 G639:H639 G641:H641 G645:H645">
    <cfRule type="expression" dxfId="90" priority="821">
      <formula>AND(#REF!=FALSE,$D632&lt;&gt;"P C Sum",$D632&lt;&gt;"PC Sum",$D632&lt;&gt;"P Sum",$D632&lt;&gt;"Prov Sum")</formula>
    </cfRule>
  </conditionalFormatting>
  <conditionalFormatting sqref="G634:H634 H635:H636">
    <cfRule type="expression" dxfId="89" priority="820">
      <formula>AND(#REF!=FALSE,$D634&lt;&gt;"P C Sum",$D634&lt;&gt;"PC Sum",$D634&lt;&gt;"P Sum",$D634&lt;&gt;"Prov Sum")</formula>
    </cfRule>
  </conditionalFormatting>
  <conditionalFormatting sqref="G638">
    <cfRule type="expression" dxfId="88" priority="819">
      <formula>AND(#REF!=FALSE,$D638&lt;&gt;"P C Sum",$D638&lt;&gt;"PC Sum",$D638&lt;&gt;"P Sum",$D638&lt;&gt;"Prov Sum")</formula>
    </cfRule>
  </conditionalFormatting>
  <conditionalFormatting sqref="H638">
    <cfRule type="expression" dxfId="87" priority="818">
      <formula>AND(#REF!=FALSE,$D638&lt;&gt;"P C Sum",$D638&lt;&gt;"PC Sum",$D638&lt;&gt;"P Sum",$D638&lt;&gt;"Prov Sum")</formula>
    </cfRule>
  </conditionalFormatting>
  <conditionalFormatting sqref="G640">
    <cfRule type="expression" dxfId="86" priority="817">
      <formula>AND(#REF!=FALSE,$D640&lt;&gt;"P C Sum",$D640&lt;&gt;"PC Sum",$D640&lt;&gt;"P Sum",$D640&lt;&gt;"Prov Sum")</formula>
    </cfRule>
  </conditionalFormatting>
  <conditionalFormatting sqref="H640">
    <cfRule type="expression" dxfId="85" priority="816">
      <formula>AND(#REF!=FALSE,$D640&lt;&gt;"P C Sum",$D640&lt;&gt;"PC Sum",$D640&lt;&gt;"P Sum",$D640&lt;&gt;"Prov Sum")</formula>
    </cfRule>
  </conditionalFormatting>
  <conditionalFormatting sqref="G642:G644">
    <cfRule type="expression" dxfId="84" priority="815">
      <formula>AND(#REF!=FALSE,$D642&lt;&gt;"P C Sum",$D642&lt;&gt;"PC Sum",$D642&lt;&gt;"P Sum",$D642&lt;&gt;"Prov Sum")</formula>
    </cfRule>
  </conditionalFormatting>
  <conditionalFormatting sqref="H642:H644">
    <cfRule type="expression" dxfId="83" priority="814">
      <formula>AND(#REF!=FALSE,$D642&lt;&gt;"P C Sum",$D642&lt;&gt;"PC Sum",$D642&lt;&gt;"P Sum",$D642&lt;&gt;"Prov Sum")</formula>
    </cfRule>
  </conditionalFormatting>
  <conditionalFormatting sqref="G646:G648">
    <cfRule type="expression" dxfId="82" priority="813">
      <formula>AND(#REF!=FALSE,$D646&lt;&gt;"P C Sum",$D646&lt;&gt;"PC Sum",$D646&lt;&gt;"P Sum",$D646&lt;&gt;"Prov Sum")</formula>
    </cfRule>
  </conditionalFormatting>
  <conditionalFormatting sqref="H646:H648">
    <cfRule type="expression" dxfId="81" priority="812">
      <formula>AND(#REF!=FALSE,$D646&lt;&gt;"P C Sum",$D646&lt;&gt;"PC Sum",$D646&lt;&gt;"P Sum",$D646&lt;&gt;"Prov Sum")</formula>
    </cfRule>
  </conditionalFormatting>
  <conditionalFormatting sqref="G673:H677 G678:G683 G685:H696 G704:H706 G708:H708 G710:H722 G698:H702 G697">
    <cfRule type="expression" dxfId="80" priority="811">
      <formula>AND(#REF!=FALSE,$D673&lt;&gt;"P C Sum",$D673&lt;&gt;"PC Sum",$D673&lt;&gt;"P Sum",$D673&lt;&gt;"Prov Sum")</formula>
    </cfRule>
  </conditionalFormatting>
  <conditionalFormatting sqref="G684:H684">
    <cfRule type="expression" dxfId="79" priority="801">
      <formula>AND(#REF!=FALSE,$D684&lt;&gt;"P C Sum",$D684&lt;&gt;"PC Sum",$D684&lt;&gt;"P Sum",$D684&lt;&gt;"Prov Sum")</formula>
    </cfRule>
  </conditionalFormatting>
  <conditionalFormatting sqref="G703:H703">
    <cfRule type="expression" dxfId="78" priority="800">
      <formula>AND(#REF!=FALSE,$D703&lt;&gt;"P C Sum",$D703&lt;&gt;"PC Sum",$D703&lt;&gt;"P Sum",$D703&lt;&gt;"Prov Sum")</formula>
    </cfRule>
  </conditionalFormatting>
  <conditionalFormatting sqref="G707:H707">
    <cfRule type="expression" dxfId="77" priority="799">
      <formula>AND(#REF!=FALSE,$D707&lt;&gt;"P C Sum",$D707&lt;&gt;"PC Sum",$D707&lt;&gt;"P Sum",$D707&lt;&gt;"Prov Sum")</formula>
    </cfRule>
  </conditionalFormatting>
  <conditionalFormatting sqref="G709:H709">
    <cfRule type="expression" dxfId="76" priority="798">
      <formula>AND(#REF!=FALSE,$D709&lt;&gt;"P C Sum",$D709&lt;&gt;"PC Sum",$D709&lt;&gt;"P Sum",$D709&lt;&gt;"Prov Sum")</formula>
    </cfRule>
  </conditionalFormatting>
  <conditionalFormatting sqref="H697">
    <cfRule type="expression" dxfId="75" priority="797">
      <formula>AND(#REF!=FALSE,$D697&lt;&gt;"P C Sum",$D697&lt;&gt;"PC Sum",$D697&lt;&gt;"P Sum",$D697&lt;&gt;"Prov Sum")</formula>
    </cfRule>
  </conditionalFormatting>
  <conditionalFormatting sqref="G789:H794 G728:H732 G735:H735 G733 G737:H737 G746:H746 G741:H744 G750:H766 G768:H770 G772:H772 G774:H784 G739:H739">
    <cfRule type="expression" dxfId="74" priority="796">
      <formula>AND(#REF!=FALSE,$D728&lt;&gt;"P C Sum",$D728&lt;&gt;"PC Sum",$D728&lt;&gt;"P Sum",$D728&lt;&gt;"Prov Sum")</formula>
    </cfRule>
  </conditionalFormatting>
  <conditionalFormatting sqref="G785:H788">
    <cfRule type="expression" dxfId="73" priority="795">
      <formula>AND(#REF!=FALSE,$D785&lt;&gt;"P C Sum",$D785&lt;&gt;"PC Sum",$D785&lt;&gt;"P Sum",$D785&lt;&gt;"Prov Sum")</formula>
    </cfRule>
  </conditionalFormatting>
  <conditionalFormatting sqref="H733">
    <cfRule type="expression" dxfId="72" priority="788">
      <formula>AND(#REF!=FALSE,$D733&lt;&gt;"P C Sum",$D733&lt;&gt;"PC Sum",$D733&lt;&gt;"P Sum",$D733&lt;&gt;"Prov Sum")</formula>
    </cfRule>
  </conditionalFormatting>
  <conditionalFormatting sqref="G736">
    <cfRule type="expression" dxfId="71" priority="787">
      <formula>AND(#REF!=FALSE,$D736&lt;&gt;"P C Sum",$D736&lt;&gt;"PC Sum",$D736&lt;&gt;"P Sum",$D736&lt;&gt;"Prov Sum")</formula>
    </cfRule>
  </conditionalFormatting>
  <conditionalFormatting sqref="H736">
    <cfRule type="expression" dxfId="70" priority="786">
      <formula>AND(#REF!=FALSE,$D736&lt;&gt;"P C Sum",$D736&lt;&gt;"PC Sum",$D736&lt;&gt;"P Sum",$D736&lt;&gt;"Prov Sum")</formula>
    </cfRule>
  </conditionalFormatting>
  <conditionalFormatting sqref="G745:H745">
    <cfRule type="expression" dxfId="69" priority="784">
      <formula>AND(#REF!=FALSE,$D745&lt;&gt;"P C Sum",$D745&lt;&gt;"PC Sum",$D745&lt;&gt;"P Sum",$D745&lt;&gt;"Prov Sum")</formula>
    </cfRule>
  </conditionalFormatting>
  <conditionalFormatting sqref="G747:H748">
    <cfRule type="expression" dxfId="68" priority="783">
      <formula>AND(#REF!=FALSE,$D747&lt;&gt;"P C Sum",$D747&lt;&gt;"PC Sum",$D747&lt;&gt;"P Sum",$D747&lt;&gt;"Prov Sum")</formula>
    </cfRule>
  </conditionalFormatting>
  <conditionalFormatting sqref="G767:H767">
    <cfRule type="expression" dxfId="67" priority="782">
      <formula>AND(#REF!=FALSE,$D767&lt;&gt;"P C Sum",$D767&lt;&gt;"PC Sum",$D767&lt;&gt;"P Sum",$D767&lt;&gt;"Prov Sum")</formula>
    </cfRule>
  </conditionalFormatting>
  <conditionalFormatting sqref="G771:H771">
    <cfRule type="expression" dxfId="66" priority="781">
      <formula>AND(#REF!=FALSE,$D771&lt;&gt;"P C Sum",$D771&lt;&gt;"PC Sum",$D771&lt;&gt;"P Sum",$D771&lt;&gt;"Prov Sum")</formula>
    </cfRule>
  </conditionalFormatting>
  <conditionalFormatting sqref="G773:H773">
    <cfRule type="expression" dxfId="65" priority="780">
      <formula>AND(#REF!=FALSE,$D773&lt;&gt;"P C Sum",$D773&lt;&gt;"PC Sum",$D773&lt;&gt;"P Sum",$D773&lt;&gt;"Prov Sum")</formula>
    </cfRule>
  </conditionalFormatting>
  <conditionalFormatting sqref="G734">
    <cfRule type="expression" dxfId="64" priority="779">
      <formula>AND(#REF!=FALSE,$D734&lt;&gt;"P C Sum",$D734&lt;&gt;"PC Sum",$D734&lt;&gt;"P Sum",$D734&lt;&gt;"Prov Sum")</formula>
    </cfRule>
  </conditionalFormatting>
  <conditionalFormatting sqref="H734">
    <cfRule type="expression" dxfId="63" priority="778">
      <formula>AND(#REF!=FALSE,$D734&lt;&gt;"P C Sum",$D734&lt;&gt;"PC Sum",$D734&lt;&gt;"P Sum",$D734&lt;&gt;"Prov Sum")</formula>
    </cfRule>
  </conditionalFormatting>
  <conditionalFormatting sqref="G849:H854 G801:H806 G813:H844 G808:H811">
    <cfRule type="expression" dxfId="62" priority="777">
      <formula>AND(#REF!=FALSE,$D801&lt;&gt;"P C Sum",$D801&lt;&gt;"PC Sum",$D801&lt;&gt;"P Sum",$D801&lt;&gt;"Prov Sum")</formula>
    </cfRule>
  </conditionalFormatting>
  <conditionalFormatting sqref="G845:H848">
    <cfRule type="expression" dxfId="61" priority="776">
      <formula>AND(#REF!=FALSE,$D845&lt;&gt;"P C Sum",$D845&lt;&gt;"PC Sum",$D845&lt;&gt;"P Sum",$D845&lt;&gt;"Prov Sum")</formula>
    </cfRule>
  </conditionalFormatting>
  <conditionalFormatting sqref="G812:H812">
    <cfRule type="expression" dxfId="60" priority="769">
      <formula>AND(#REF!=FALSE,$D812&lt;&gt;"P C Sum",$D812&lt;&gt;"PC Sum",$D812&lt;&gt;"P Sum",$D812&lt;&gt;"Prov Sum")</formula>
    </cfRule>
  </conditionalFormatting>
  <conditionalFormatting sqref="G807:H807">
    <cfRule type="expression" dxfId="59" priority="768">
      <formula>AND(#REF!=FALSE,$D807&lt;&gt;"P C Sum",$D807&lt;&gt;"PC Sum",$D807&lt;&gt;"P Sum",$D807&lt;&gt;"Prov Sum")</formula>
    </cfRule>
  </conditionalFormatting>
  <conditionalFormatting sqref="G908:H913 G860:H864 G872:H903 G867:H870 G865">
    <cfRule type="expression" dxfId="58" priority="767">
      <formula>AND(#REF!=FALSE,$D860&lt;&gt;"P C Sum",$D860&lt;&gt;"PC Sum",$D860&lt;&gt;"P Sum",$D860&lt;&gt;"Prov Sum")</formula>
    </cfRule>
  </conditionalFormatting>
  <conditionalFormatting sqref="G904:H907">
    <cfRule type="expression" dxfId="57" priority="766">
      <formula>AND(#REF!=FALSE,$D904&lt;&gt;"P C Sum",$D904&lt;&gt;"PC Sum",$D904&lt;&gt;"P Sum",$D904&lt;&gt;"Prov Sum")</formula>
    </cfRule>
  </conditionalFormatting>
  <conditionalFormatting sqref="G871:H871">
    <cfRule type="expression" dxfId="56" priority="759">
      <formula>AND(#REF!=FALSE,$D871&lt;&gt;"P C Sum",$D871&lt;&gt;"PC Sum",$D871&lt;&gt;"P Sum",$D871&lt;&gt;"Prov Sum")</formula>
    </cfRule>
  </conditionalFormatting>
  <conditionalFormatting sqref="G866:H866">
    <cfRule type="expression" dxfId="55" priority="758">
      <formula>AND(#REF!=FALSE,$D866&lt;&gt;"P C Sum",$D866&lt;&gt;"PC Sum",$D866&lt;&gt;"P Sum",$D866&lt;&gt;"Prov Sum")</formula>
    </cfRule>
  </conditionalFormatting>
  <conditionalFormatting sqref="H865">
    <cfRule type="expression" dxfId="54" priority="757">
      <formula>AND(#REF!=FALSE,$D865&lt;&gt;"P C Sum",$D865&lt;&gt;"PC Sum",$D865&lt;&gt;"P Sum",$D865&lt;&gt;"Prov Sum")</formula>
    </cfRule>
  </conditionalFormatting>
  <conditionalFormatting sqref="G965:H970 G920:H922 G930:H930 G924:H925 G932:H960">
    <cfRule type="expression" dxfId="53" priority="714">
      <formula>AND(#REF!=FALSE,$D920&lt;&gt;"P C Sum",$D920&lt;&gt;"PC Sum",$D920&lt;&gt;"P Sum",$D920&lt;&gt;"Prov Sum")</formula>
    </cfRule>
  </conditionalFormatting>
  <conditionalFormatting sqref="G961:H964">
    <cfRule type="expression" dxfId="52" priority="713">
      <formula>AND(#REF!=FALSE,$D961&lt;&gt;"P C Sum",$D961&lt;&gt;"PC Sum",$D961&lt;&gt;"P Sum",$D961&lt;&gt;"Prov Sum")</formula>
    </cfRule>
  </conditionalFormatting>
  <conditionalFormatting sqref="G928:H928">
    <cfRule type="expression" dxfId="51" priority="706">
      <formula>AND(#REF!=FALSE,$D928&lt;&gt;"P C Sum",$D928&lt;&gt;"PC Sum",$D928&lt;&gt;"P Sum",$D928&lt;&gt;"Prov Sum")</formula>
    </cfRule>
  </conditionalFormatting>
  <conditionalFormatting sqref="G923:H923">
    <cfRule type="expression" dxfId="50" priority="705">
      <formula>AND(#REF!=FALSE,$D923&lt;&gt;"P C Sum",$D923&lt;&gt;"PC Sum",$D923&lt;&gt;"P Sum",$D923&lt;&gt;"Prov Sum")</formula>
    </cfRule>
  </conditionalFormatting>
  <conditionalFormatting sqref="G926:H926">
    <cfRule type="expression" dxfId="49" priority="704">
      <formula>AND(#REF!=FALSE,$D926&lt;&gt;"P C Sum",$D926&lt;&gt;"PC Sum",$D926&lt;&gt;"P Sum",$D926&lt;&gt;"Prov Sum")</formula>
    </cfRule>
  </conditionalFormatting>
  <conditionalFormatting sqref="G929:H929">
    <cfRule type="expression" dxfId="48" priority="703">
      <formula>AND(#REF!=FALSE,$D929&lt;&gt;"P C Sum",$D929&lt;&gt;"PC Sum",$D929&lt;&gt;"P Sum",$D929&lt;&gt;"Prov Sum")</formula>
    </cfRule>
  </conditionalFormatting>
  <conditionalFormatting sqref="G931:H931">
    <cfRule type="expression" dxfId="47" priority="702">
      <formula>AND(#REF!=FALSE,$D931&lt;&gt;"P C Sum",$D931&lt;&gt;"PC Sum",$D931&lt;&gt;"P Sum",$D931&lt;&gt;"Prov Sum")</formula>
    </cfRule>
  </conditionalFormatting>
  <conditionalFormatting sqref="G1025:H1030 G976:H978 G989:H1020 G980:H981 G983:H985 G987:H987">
    <cfRule type="expression" dxfId="46" priority="701">
      <formula>AND(#REF!=FALSE,$D976&lt;&gt;"P C Sum",$D976&lt;&gt;"PC Sum",$D976&lt;&gt;"P Sum",$D976&lt;&gt;"Prov Sum")</formula>
    </cfRule>
  </conditionalFormatting>
  <conditionalFormatting sqref="G1021:H1024">
    <cfRule type="expression" dxfId="45" priority="700">
      <formula>AND(#REF!=FALSE,$D1021&lt;&gt;"P C Sum",$D1021&lt;&gt;"PC Sum",$D1021&lt;&gt;"P Sum",$D1021&lt;&gt;"Prov Sum")</formula>
    </cfRule>
  </conditionalFormatting>
  <conditionalFormatting sqref="G979:H979">
    <cfRule type="expression" dxfId="44" priority="693">
      <formula>AND(#REF!=FALSE,$D979&lt;&gt;"P C Sum",$D979&lt;&gt;"PC Sum",$D979&lt;&gt;"P Sum",$D979&lt;&gt;"Prov Sum")</formula>
    </cfRule>
  </conditionalFormatting>
  <conditionalFormatting sqref="G982:H982">
    <cfRule type="expression" dxfId="43" priority="692">
      <formula>AND(#REF!=FALSE,$D982&lt;&gt;"P C Sum",$D982&lt;&gt;"PC Sum",$D982&lt;&gt;"P Sum",$D982&lt;&gt;"Prov Sum")</formula>
    </cfRule>
  </conditionalFormatting>
  <conditionalFormatting sqref="G988:H988">
    <cfRule type="expression" dxfId="42" priority="691">
      <formula>AND(#REF!=FALSE,$D988&lt;&gt;"P C Sum",$D988&lt;&gt;"PC Sum",$D988&lt;&gt;"P Sum",$D988&lt;&gt;"Prov Sum")</formula>
    </cfRule>
  </conditionalFormatting>
  <conditionalFormatting sqref="G986:H986">
    <cfRule type="expression" dxfId="41" priority="689">
      <formula>AND(#REF!=FALSE,$D986&lt;&gt;"P C Sum",$D986&lt;&gt;"PC Sum",$D986&lt;&gt;"P Sum",$D986&lt;&gt;"Prov Sum")</formula>
    </cfRule>
  </conditionalFormatting>
  <conditionalFormatting sqref="G1083:H1088 G1036:H1078">
    <cfRule type="expression" dxfId="40" priority="688">
      <formula>AND(#REF!=FALSE,$D1036&lt;&gt;"P C Sum",$D1036&lt;&gt;"PC Sum",$D1036&lt;&gt;"P Sum",$D1036&lt;&gt;"Prov Sum")</formula>
    </cfRule>
  </conditionalFormatting>
  <conditionalFormatting sqref="G1079:H1082">
    <cfRule type="expression" dxfId="39" priority="687">
      <formula>AND(#REF!=FALSE,$D1079&lt;&gt;"P C Sum",$D1079&lt;&gt;"PC Sum",$D1079&lt;&gt;"P Sum",$D1079&lt;&gt;"Prov Sum")</formula>
    </cfRule>
  </conditionalFormatting>
  <conditionalFormatting sqref="G1115:H1118 G1121:H1124 G1126:H1126 G1129:H1140 G1094:H1106">
    <cfRule type="expression" dxfId="38" priority="681">
      <formula>AND(#REF!=FALSE,$D1094&lt;&gt;"P C Sum",$D1094&lt;&gt;"PC Sum",$D1094&lt;&gt;"P Sum",$D1094&lt;&gt;"Prov Sum")</formula>
    </cfRule>
  </conditionalFormatting>
  <conditionalFormatting sqref="G1113:H1114">
    <cfRule type="expression" dxfId="37" priority="678">
      <formula>AND(#REF!=FALSE,$D1113&lt;&gt;"P C Sum",$D1113&lt;&gt;"PC Sum",$D1113&lt;&gt;"P Sum",$D1113&lt;&gt;"Prov Sum")</formula>
    </cfRule>
  </conditionalFormatting>
  <conditionalFormatting sqref="G1119:H1119 H1120">
    <cfRule type="expression" dxfId="36" priority="677">
      <formula>AND(#REF!=FALSE,$D1119&lt;&gt;"P C Sum",$D1119&lt;&gt;"PC Sum",$D1119&lt;&gt;"P Sum",$D1119&lt;&gt;"Prov Sum")</formula>
    </cfRule>
  </conditionalFormatting>
  <conditionalFormatting sqref="G1120">
    <cfRule type="expression" dxfId="35" priority="676">
      <formula>AND(#REF!=FALSE,$D1120&lt;&gt;"P C Sum",$D1120&lt;&gt;"PC Sum",$D1120&lt;&gt;"P Sum",$D1120&lt;&gt;"Prov Sum")</formula>
    </cfRule>
  </conditionalFormatting>
  <conditionalFormatting sqref="G1127:H1128">
    <cfRule type="expression" dxfId="34" priority="675">
      <formula>AND(#REF!=FALSE,$D1127&lt;&gt;"P C Sum",$D1127&lt;&gt;"PC Sum",$D1127&lt;&gt;"P Sum",$D1127&lt;&gt;"Prov Sum")</formula>
    </cfRule>
  </conditionalFormatting>
  <conditionalFormatting sqref="G1125:H1125">
    <cfRule type="expression" dxfId="33" priority="674">
      <formula>AND(#REF!=FALSE,$D1125&lt;&gt;"P C Sum",$D1125&lt;&gt;"PC Sum",$D1125&lt;&gt;"P Sum",$D1125&lt;&gt;"Prov Sum")</formula>
    </cfRule>
  </conditionalFormatting>
  <conditionalFormatting sqref="G1107:H1107">
    <cfRule type="expression" dxfId="32" priority="673">
      <formula>AND(#REF!=FALSE,$D1107&lt;&gt;"P C Sum",$D1107&lt;&gt;"PC Sum",$D1107&lt;&gt;"P Sum",$D1107&lt;&gt;"Prov Sum")</formula>
    </cfRule>
  </conditionalFormatting>
  <conditionalFormatting sqref="G1146:H1162 G1166:H1198">
    <cfRule type="expression" dxfId="31" priority="671">
      <formula>AND(#REF!=FALSE,$D1146&lt;&gt;"P C Sum",$D1146&lt;&gt;"PC Sum",$D1146&lt;&gt;"P Sum",$D1146&lt;&gt;"Prov Sum")</formula>
    </cfRule>
  </conditionalFormatting>
  <conditionalFormatting sqref="G1163:H1165">
    <cfRule type="expression" dxfId="30" priority="670">
      <formula>AND(#REF!=FALSE,$D1163&lt;&gt;"P C Sum",$D1163&lt;&gt;"PC Sum",$D1163&lt;&gt;"P Sum",$D1163&lt;&gt;"Prov Sum")</formula>
    </cfRule>
  </conditionalFormatting>
  <conditionalFormatting sqref="G1204:H1220 G1224:H1256">
    <cfRule type="expression" dxfId="29" priority="142">
      <formula>AND(#REF!=FALSE,$D1204&lt;&gt;"P C Sum",$D1204&lt;&gt;"PC Sum",$D1204&lt;&gt;"P Sum",$D1204&lt;&gt;"Prov Sum")</formula>
    </cfRule>
  </conditionalFormatting>
  <conditionalFormatting sqref="G1221:H1223">
    <cfRule type="expression" dxfId="28" priority="141">
      <formula>AND(#REF!=FALSE,$D1221&lt;&gt;"P C Sum",$D1221&lt;&gt;"PC Sum",$D1221&lt;&gt;"P Sum",$D1221&lt;&gt;"Prov Sum")</formula>
    </cfRule>
  </conditionalFormatting>
  <conditionalFormatting sqref="G1319:H1345 G1350:H1363 G1385:H1431">
    <cfRule type="expression" dxfId="27" priority="132">
      <formula>AND(#REF!=FALSE,$D1319&lt;&gt;"P C Sum",$D1319&lt;&gt;"PC Sum",$D1319&lt;&gt;"P Sum",$D1319&lt;&gt;"Prov Sum")</formula>
    </cfRule>
  </conditionalFormatting>
  <conditionalFormatting sqref="G1375:H1384">
    <cfRule type="expression" dxfId="26" priority="131">
      <formula>AND(#REF!=FALSE,$D1375&lt;&gt;"P C Sum",$D1375&lt;&gt;"PC Sum",$D1375&lt;&gt;"P Sum",$D1375&lt;&gt;"Prov Sum")</formula>
    </cfRule>
  </conditionalFormatting>
  <conditionalFormatting sqref="G1364:H1374">
    <cfRule type="expression" dxfId="25" priority="130">
      <formula>AND(#REF!=FALSE,$D1364&lt;&gt;"P C Sum",$D1364&lt;&gt;"PC Sum",$D1364&lt;&gt;"P Sum",$D1364&lt;&gt;"Prov Sum")</formula>
    </cfRule>
  </conditionalFormatting>
  <conditionalFormatting sqref="G738">
    <cfRule type="expression" dxfId="24" priority="7">
      <formula>AND(#REF!=FALSE,$D738&lt;&gt;"P C Sum",$D738&lt;&gt;"PC Sum",$D738&lt;&gt;"P Sum",$D738&lt;&gt;"Prov Sum")</formula>
    </cfRule>
  </conditionalFormatting>
  <conditionalFormatting sqref="H738">
    <cfRule type="expression" dxfId="23" priority="6">
      <formula>AND(#REF!=FALSE,$D738&lt;&gt;"P C Sum",$D738&lt;&gt;"PC Sum",$D738&lt;&gt;"P Sum",$D738&lt;&gt;"Prov Sum")</formula>
    </cfRule>
  </conditionalFormatting>
  <conditionalFormatting sqref="G740">
    <cfRule type="expression" dxfId="22" priority="5">
      <formula>AND(#REF!=FALSE,$D740&lt;&gt;"P C Sum",$D740&lt;&gt;"PC Sum",$D740&lt;&gt;"P Sum",$D740&lt;&gt;"Prov Sum")</formula>
    </cfRule>
  </conditionalFormatting>
  <conditionalFormatting sqref="H740">
    <cfRule type="expression" dxfId="21" priority="4">
      <formula>AND(#REF!=FALSE,$D740&lt;&gt;"P C Sum",$D740&lt;&gt;"PC Sum",$D740&lt;&gt;"P Sum",$D740&lt;&gt;"Prov Sum")</formula>
    </cfRule>
  </conditionalFormatting>
  <conditionalFormatting sqref="G749:H749">
    <cfRule type="expression" dxfId="20" priority="3">
      <formula>AND(#REF!=FALSE,$D749&lt;&gt;"P C Sum",$D749&lt;&gt;"PC Sum",$D749&lt;&gt;"P Sum",$D749&lt;&gt;"Prov Sum")</formula>
    </cfRule>
  </conditionalFormatting>
  <conditionalFormatting sqref="G1266:H1276">
    <cfRule type="expression" dxfId="19" priority="1">
      <formula>AND(#REF!=FALSE,$D1266&lt;&gt;"P C Sum",$D1266&lt;&gt;"PC Sum",$D1266&lt;&gt;"P Sum",$D1266&lt;&gt;"Prov Sum")</formula>
    </cfRule>
  </conditionalFormatting>
  <dataValidations disablePrompts="1" count="1">
    <dataValidation type="custom" allowBlank="1" showInputMessage="1" showErrorMessage="1" errorTitle="Invalid rate" error="A value with an invalid decimal part_x000a_was entered." sqref="G596:G666" xr:uid="{33D074D2-DE25-44ED-856D-282F19D6286F}">
      <formula1>(G596)-TRUNC(G596,2)=0</formula1>
    </dataValidation>
  </dataValidations>
  <pageMargins left="0.43307086614173229" right="0.31496062992125984" top="0.43307086614173229" bottom="0.62992125984251968" header="0.35433070866141736" footer="0.31496062992125984"/>
  <pageSetup paperSize="9" scale="38" firstPageNumber="31" orientation="portrait" useFirstPageNumber="1"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rowBreaks count="18" manualBreakCount="18">
    <brk id="98" max="7" man="1"/>
    <brk id="242" max="7" man="1"/>
    <brk id="380" max="7" man="1"/>
    <brk id="442" max="7" man="1"/>
    <brk id="517" max="7" man="1"/>
    <brk id="590" max="7" man="1"/>
    <brk id="667" max="7" man="1"/>
    <brk id="722" max="7" man="1"/>
    <brk id="794" max="7" man="1"/>
    <brk id="854" max="7" man="1"/>
    <brk id="913" max="7" man="1"/>
    <brk id="970" max="7" man="1"/>
    <brk id="1088" max="7" man="1"/>
    <brk id="1140" max="7" man="1"/>
    <brk id="1198" max="7" man="1"/>
    <brk id="1256" max="7" man="1"/>
    <brk id="1312" max="7" man="1"/>
    <brk id="1345"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B1:L36"/>
  <sheetViews>
    <sheetView showGridLines="0" view="pageBreakPreview" topLeftCell="A13" zoomScaleNormal="100" zoomScaleSheetLayoutView="100" zoomScalePageLayoutView="150" workbookViewId="0">
      <selection activeCell="E16" sqref="E16"/>
    </sheetView>
  </sheetViews>
  <sheetFormatPr defaultColWidth="8.85546875" defaultRowHeight="12.75" x14ac:dyDescent="0.2"/>
  <cols>
    <col min="1" max="1" width="2" style="31" customWidth="1"/>
    <col min="2" max="2" width="8.42578125" style="39" customWidth="1"/>
    <col min="3" max="3" width="55.85546875" style="42" customWidth="1"/>
    <col min="4" max="4" width="6.5703125" style="42" customWidth="1"/>
    <col min="5" max="5" width="21.85546875" style="43" customWidth="1"/>
    <col min="6" max="6" width="1.42578125" style="31" customWidth="1"/>
    <col min="7" max="7" width="9.7109375" style="31" customWidth="1"/>
    <col min="8" max="8" width="17.140625" style="187" customWidth="1"/>
    <col min="9" max="9" width="11.5703125" style="31" bestFit="1" customWidth="1"/>
    <col min="10" max="10" width="8.85546875" style="31"/>
    <col min="11" max="11" width="15.42578125" style="31" customWidth="1"/>
    <col min="12" max="12" width="12.5703125" style="31" customWidth="1"/>
    <col min="13" max="13" width="9.28515625" style="31" customWidth="1"/>
    <col min="14" max="16384" width="8.85546875" style="31"/>
  </cols>
  <sheetData>
    <row r="1" spans="2:12" x14ac:dyDescent="0.2">
      <c r="C1" s="39" t="e">
        <f>"Page C"&amp;Page_A</f>
        <v>#REF!</v>
      </c>
      <c r="E1" s="43">
        <f>E32</f>
        <v>6685000</v>
      </c>
    </row>
    <row r="2" spans="2:12" s="29" customFormat="1" ht="18" customHeight="1" x14ac:dyDescent="0.2">
      <c r="B2" s="90" t="e">
        <f>_Client1</f>
        <v>#REF!</v>
      </c>
      <c r="C2" s="37"/>
      <c r="D2" s="37"/>
      <c r="F2" s="305" t="e">
        <f>'P34-5 BoQ'!#REF!</f>
        <v>#REF!</v>
      </c>
      <c r="G2" s="30"/>
      <c r="H2" s="186"/>
      <c r="L2" s="30"/>
    </row>
    <row r="3" spans="2:12" s="29" customFormat="1" ht="16.5" customHeight="1" x14ac:dyDescent="0.2">
      <c r="B3" s="306" t="e">
        <f>_Client2</f>
        <v>#REF!</v>
      </c>
      <c r="C3" s="37"/>
      <c r="D3" s="37"/>
      <c r="E3" s="30"/>
      <c r="F3" s="30"/>
      <c r="G3" s="30"/>
      <c r="H3" s="186"/>
      <c r="J3" s="36"/>
      <c r="K3" s="36"/>
      <c r="L3" s="30"/>
    </row>
    <row r="4" spans="2:12" s="29" customFormat="1" ht="13.5" customHeight="1" x14ac:dyDescent="0.2">
      <c r="B4" s="92"/>
      <c r="C4" s="37"/>
      <c r="D4" s="37"/>
      <c r="E4" s="30"/>
      <c r="F4" s="30"/>
      <c r="G4" s="30"/>
      <c r="H4" s="186"/>
      <c r="J4" s="36"/>
      <c r="K4" s="36"/>
      <c r="L4" s="30"/>
    </row>
    <row r="5" spans="2:12" s="29" customFormat="1" ht="13.5" customHeight="1" x14ac:dyDescent="0.2">
      <c r="B5" s="92"/>
      <c r="C5" s="37"/>
      <c r="D5" s="37"/>
      <c r="E5" s="30"/>
      <c r="F5" s="30"/>
      <c r="G5" s="30"/>
      <c r="H5" s="186"/>
      <c r="J5" s="36"/>
      <c r="K5" s="36"/>
      <c r="L5" s="30"/>
    </row>
    <row r="6" spans="2:12" ht="12.75" customHeight="1" x14ac:dyDescent="0.2">
      <c r="B6" s="405" t="str">
        <f>'P34-5 BoQ'!B6</f>
        <v>SCHEDULE A: ROADWORKS</v>
      </c>
      <c r="C6" s="406"/>
      <c r="D6" s="406"/>
      <c r="E6" s="406"/>
    </row>
    <row r="7" spans="2:12" ht="12.75" customHeight="1" x14ac:dyDescent="0.2">
      <c r="B7" s="83"/>
      <c r="C7" s="169"/>
      <c r="D7" s="169"/>
      <c r="E7" s="169"/>
    </row>
    <row r="8" spans="2:12" ht="12.75" customHeight="1" x14ac:dyDescent="0.2">
      <c r="B8" s="408" t="s">
        <v>439</v>
      </c>
      <c r="C8" s="408"/>
      <c r="D8" s="408"/>
      <c r="E8" s="408"/>
    </row>
    <row r="9" spans="2:12" ht="12.75" customHeight="1" x14ac:dyDescent="0.2">
      <c r="B9" s="91"/>
      <c r="C9" s="91"/>
      <c r="D9" s="91"/>
      <c r="E9" s="91"/>
    </row>
    <row r="10" spans="2:12" ht="25.5" customHeight="1" x14ac:dyDescent="0.2">
      <c r="B10" s="90" t="e">
        <f>_Description</f>
        <v>#REF!</v>
      </c>
      <c r="C10" s="90"/>
      <c r="D10" s="90"/>
      <c r="E10" s="90"/>
    </row>
    <row r="11" spans="2:12" ht="5.25" customHeight="1" thickBot="1" x14ac:dyDescent="0.25">
      <c r="B11" s="407"/>
      <c r="C11" s="407"/>
      <c r="D11" s="407"/>
      <c r="E11" s="407"/>
    </row>
    <row r="12" spans="2:12" s="40" customFormat="1" ht="24.95" customHeight="1" thickBot="1" x14ac:dyDescent="0.25">
      <c r="B12" s="183" t="s">
        <v>440</v>
      </c>
      <c r="C12" s="184" t="s">
        <v>2</v>
      </c>
      <c r="D12" s="315" t="s">
        <v>441</v>
      </c>
      <c r="E12" s="185" t="s">
        <v>7</v>
      </c>
      <c r="H12" s="188"/>
    </row>
    <row r="13" spans="2:12" ht="21" customHeight="1" x14ac:dyDescent="0.2">
      <c r="B13" s="180">
        <v>1.2</v>
      </c>
      <c r="C13" s="181" t="str">
        <f>'P34-5 BoQ'!C10</f>
        <v>GENERAL REQUIREMENTS AND PAYMENTS</v>
      </c>
      <c r="D13" s="334"/>
      <c r="E13" s="182">
        <f>'P34-5 BoQ'!H98</f>
        <v>3550000</v>
      </c>
      <c r="G13" s="40"/>
      <c r="H13" s="174"/>
    </row>
    <row r="14" spans="2:12" ht="21" customHeight="1" x14ac:dyDescent="0.2">
      <c r="B14" s="32">
        <v>1.3</v>
      </c>
      <c r="C14" s="33" t="str">
        <f>'P34-5 BoQ'!C108</f>
        <v>CONTRACTOR'S ESTABLISHMENT ON SITE AND GENERAL OBLIGATIONS</v>
      </c>
      <c r="D14" s="334"/>
      <c r="E14" s="177">
        <f>'P34-5 BoQ'!H191</f>
        <v>0</v>
      </c>
      <c r="G14" s="40"/>
      <c r="H14" s="174"/>
    </row>
    <row r="15" spans="2:12" ht="21" customHeight="1" x14ac:dyDescent="0.2">
      <c r="B15" s="32">
        <v>1.4</v>
      </c>
      <c r="C15" s="33" t="str">
        <f>'P34-5 BoQ'!C199</f>
        <v>FACILITIES FOR THE ENGINEER</v>
      </c>
      <c r="D15" s="334"/>
      <c r="E15" s="177">
        <f>'P34-5 BoQ'!H303</f>
        <v>1250000</v>
      </c>
      <c r="G15" s="40"/>
      <c r="H15" s="174"/>
    </row>
    <row r="16" spans="2:12" ht="21" customHeight="1" x14ac:dyDescent="0.2">
      <c r="B16" s="32">
        <v>1.5</v>
      </c>
      <c r="C16" s="33" t="str">
        <f>'P34-5 BoQ'!C310</f>
        <v>ACCOMMODATION OF TRAFFIC</v>
      </c>
      <c r="D16" s="334"/>
      <c r="E16" s="177">
        <f>'P34-5 BoQ'!H380</f>
        <v>550000</v>
      </c>
      <c r="G16" s="40"/>
      <c r="H16" s="174"/>
    </row>
    <row r="17" spans="2:8" ht="21" customHeight="1" x14ac:dyDescent="0.2">
      <c r="B17" s="32">
        <v>1.6</v>
      </c>
      <c r="C17" s="33" t="str">
        <f>'P34-5 BoQ'!C388</f>
        <v>CLEARING AND GRUBBING</v>
      </c>
      <c r="D17" s="334"/>
      <c r="E17" s="177">
        <f>'P34-5 BoQ'!H442</f>
        <v>0</v>
      </c>
      <c r="G17" s="40"/>
      <c r="H17" s="174"/>
    </row>
    <row r="18" spans="2:8" ht="21" customHeight="1" x14ac:dyDescent="0.2">
      <c r="B18" s="32">
        <v>1.7</v>
      </c>
      <c r="C18" s="33" t="str">
        <f>'P34-5 BoQ'!C452</f>
        <v>LOADING &amp; HAULING</v>
      </c>
      <c r="D18" s="334"/>
      <c r="E18" s="177">
        <f>'P34-5 BoQ'!H517</f>
        <v>0</v>
      </c>
      <c r="G18" s="40"/>
      <c r="H18" s="174"/>
    </row>
    <row r="19" spans="2:8" ht="21" customHeight="1" x14ac:dyDescent="0.2">
      <c r="B19" s="32">
        <v>2.1</v>
      </c>
      <c r="C19" s="33" t="str">
        <f>'P34-5 BoQ'!C527</f>
        <v>GENERAL REQUIREMENTS AND TRENCHING FOR SERVICES</v>
      </c>
      <c r="D19" s="334"/>
      <c r="E19" s="177">
        <f>'P34-5 BoQ'!H590</f>
        <v>535000</v>
      </c>
      <c r="G19" s="40"/>
      <c r="H19" s="174"/>
    </row>
    <row r="20" spans="2:8" ht="21" customHeight="1" x14ac:dyDescent="0.2">
      <c r="B20" s="32">
        <v>3.1</v>
      </c>
      <c r="C20" s="33" t="str">
        <f>'P34-5 BoQ'!C597</f>
        <v>DRAINS</v>
      </c>
      <c r="D20" s="334"/>
      <c r="E20" s="177">
        <f>'P34-5 BoQ'!H667</f>
        <v>0</v>
      </c>
      <c r="G20" s="40"/>
      <c r="H20" s="174"/>
    </row>
    <row r="21" spans="2:8" ht="21" customHeight="1" x14ac:dyDescent="0.2">
      <c r="B21" s="32">
        <v>4.0999999999999996</v>
      </c>
      <c r="C21" s="33" t="str">
        <f>'P34-5 BoQ'!C674</f>
        <v>BORROW MATERIALS</v>
      </c>
      <c r="D21" s="334"/>
      <c r="E21" s="177">
        <f>'P34-5 BoQ'!H722</f>
        <v>0</v>
      </c>
      <c r="G21" s="40"/>
      <c r="H21" s="174"/>
    </row>
    <row r="22" spans="2:8" ht="21" customHeight="1" x14ac:dyDescent="0.2">
      <c r="B22" s="32">
        <v>4.2</v>
      </c>
      <c r="C22" s="33" t="str">
        <f>'P34-5 BoQ'!C729</f>
        <v>EXISTING ROAD MATERIALS</v>
      </c>
      <c r="D22" s="334"/>
      <c r="E22" s="177">
        <f>'P34-5 BoQ'!H794</f>
        <v>0</v>
      </c>
      <c r="G22" s="40"/>
      <c r="H22" s="174"/>
    </row>
    <row r="23" spans="2:8" ht="21" customHeight="1" x14ac:dyDescent="0.2">
      <c r="B23" s="32">
        <v>4.4000000000000004</v>
      </c>
      <c r="C23" s="33" t="str">
        <f>'P34-5 BoQ'!C802</f>
        <v>COMMERCIAL MATERIALS</v>
      </c>
      <c r="D23" s="334"/>
      <c r="E23" s="177">
        <f>'P34-5 BoQ'!H854</f>
        <v>0</v>
      </c>
      <c r="G23" s="40"/>
      <c r="H23" s="174"/>
    </row>
    <row r="24" spans="2:8" ht="21" customHeight="1" x14ac:dyDescent="0.2">
      <c r="B24" s="32">
        <v>4.5</v>
      </c>
      <c r="C24" s="33" t="str">
        <f>'P34-5 BoQ'!C861</f>
        <v>ALTERNATIVE MATERIALS</v>
      </c>
      <c r="D24" s="334"/>
      <c r="E24" s="177">
        <f>'P34-5 BoQ'!H913</f>
        <v>500000</v>
      </c>
      <c r="G24" s="40"/>
      <c r="H24" s="174"/>
    </row>
    <row r="25" spans="2:8" ht="21" customHeight="1" x14ac:dyDescent="0.2">
      <c r="B25" s="32">
        <v>5.3</v>
      </c>
      <c r="C25" s="33" t="str">
        <f>'P34-5 BoQ'!C921</f>
        <v>ROAD PAVEMENT LAYERS</v>
      </c>
      <c r="D25" s="334"/>
      <c r="E25" s="177">
        <f>'P34-5 BoQ'!H970</f>
        <v>0</v>
      </c>
      <c r="G25" s="40"/>
      <c r="H25" s="174"/>
    </row>
    <row r="26" spans="2:8" ht="21" customHeight="1" x14ac:dyDescent="0.2">
      <c r="B26" s="32">
        <v>5.4</v>
      </c>
      <c r="C26" s="33" t="str">
        <f>'P34-5 BoQ'!C977</f>
        <v>STABILIZATION</v>
      </c>
      <c r="D26" s="334"/>
      <c r="E26" s="177">
        <f>'P34-5 BoQ'!H1030</f>
        <v>0</v>
      </c>
      <c r="G26" s="40"/>
      <c r="H26" s="174"/>
    </row>
    <row r="27" spans="2:8" ht="21" customHeight="1" x14ac:dyDescent="0.2">
      <c r="B27" s="32">
        <v>8.1</v>
      </c>
      <c r="C27" s="33" t="str">
        <f>'P34-5 BoQ'!C1037</f>
        <v>PRIME COAT</v>
      </c>
      <c r="D27" s="334"/>
      <c r="E27" s="177">
        <f>'P34-5 BoQ'!H1088</f>
        <v>0</v>
      </c>
      <c r="G27" s="40"/>
      <c r="H27" s="174"/>
    </row>
    <row r="28" spans="2:8" ht="21" customHeight="1" x14ac:dyDescent="0.2">
      <c r="B28" s="32">
        <v>9.1</v>
      </c>
      <c r="C28" s="33" t="str">
        <f>'P34-5 BoQ'!C1095</f>
        <v>ASPHALT LAYER</v>
      </c>
      <c r="D28" s="334"/>
      <c r="E28" s="177">
        <f>'P34-5 BoQ'!H1140</f>
        <v>0</v>
      </c>
      <c r="G28" s="40"/>
      <c r="H28" s="174"/>
    </row>
    <row r="29" spans="2:8" ht="21" customHeight="1" x14ac:dyDescent="0.2">
      <c r="B29" s="32">
        <v>11.9</v>
      </c>
      <c r="C29" s="33" t="str">
        <f>'P34-5 BoQ'!C1147</f>
        <v>FINISHING THE ROAD AND ROAD RESERVE AND TREATING OLD ROADS</v>
      </c>
      <c r="D29" s="334"/>
      <c r="E29" s="177">
        <f>'P34-5 BoQ'!H1198</f>
        <v>0</v>
      </c>
      <c r="G29" s="40"/>
      <c r="H29" s="174"/>
    </row>
    <row r="30" spans="2:8" ht="21" customHeight="1" x14ac:dyDescent="0.2">
      <c r="B30" s="32">
        <v>20.100000000000001</v>
      </c>
      <c r="C30" s="33" t="str">
        <f>'P34-5 BoQ'!C1205</f>
        <v>TESTING MATERIAL AND JUDGEMENT OF WORKMANSHIP</v>
      </c>
      <c r="D30" s="334"/>
      <c r="E30" s="177">
        <f>'P34-5 BoQ'!H1256</f>
        <v>300000</v>
      </c>
      <c r="G30" s="40"/>
      <c r="H30" s="174"/>
    </row>
    <row r="31" spans="2:8" ht="24.75" customHeight="1" thickBot="1" x14ac:dyDescent="0.25">
      <c r="B31" s="175"/>
      <c r="C31" s="176"/>
      <c r="D31" s="316"/>
      <c r="E31" s="177"/>
      <c r="G31" s="40"/>
      <c r="H31" s="174"/>
    </row>
    <row r="32" spans="2:8" ht="23.45" customHeight="1" thickBot="1" x14ac:dyDescent="0.25">
      <c r="B32" s="197"/>
      <c r="C32" s="314" t="s">
        <v>442</v>
      </c>
      <c r="D32" s="193"/>
      <c r="E32" s="161">
        <f>SUM(E12:E31)</f>
        <v>6685000</v>
      </c>
      <c r="H32" s="355">
        <f>E32-E14</f>
        <v>6685000</v>
      </c>
    </row>
    <row r="33" spans="3:8" x14ac:dyDescent="0.2">
      <c r="E33" s="41"/>
      <c r="H33" s="355">
        <f>H32*15%</f>
        <v>1002750</v>
      </c>
    </row>
    <row r="36" spans="3:8" x14ac:dyDescent="0.2">
      <c r="C36" s="31"/>
    </row>
  </sheetData>
  <mergeCells count="3">
    <mergeCell ref="B6:E6"/>
    <mergeCell ref="B11:E11"/>
    <mergeCell ref="B8:E8"/>
  </mergeCells>
  <conditionalFormatting sqref="E13:E20 E23:E32">
    <cfRule type="expression" dxfId="18" priority="6">
      <formula>#REF!=FALSE</formula>
    </cfRule>
  </conditionalFormatting>
  <conditionalFormatting sqref="E21:E22">
    <cfRule type="expression" dxfId="17" priority="3">
      <formula>#REF!=FALSE</formula>
    </cfRule>
  </conditionalFormatting>
  <pageMargins left="0.43307086614173229" right="0.31496062992125984" top="0.43307086614173229" bottom="0.62992125984251968" header="0.35433070866141736" footer="0.31496062992125984"/>
  <pageSetup paperSize="9" scale="92"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4">
    <tabColor rgb="FF92D050"/>
  </sheetPr>
  <dimension ref="A1:I79"/>
  <sheetViews>
    <sheetView showGridLines="0" view="pageBreakPreview" zoomScaleSheetLayoutView="100" workbookViewId="0">
      <pane xSplit="5" ySplit="2" topLeftCell="F54" activePane="bottomRight" state="frozen"/>
      <selection pane="topRight" activeCell="C24" sqref="C24"/>
      <selection pane="bottomLeft" activeCell="C24" sqref="C24"/>
      <selection pane="bottomRight" activeCell="F83" sqref="F83"/>
    </sheetView>
  </sheetViews>
  <sheetFormatPr defaultColWidth="8.85546875" defaultRowHeight="12" x14ac:dyDescent="0.2"/>
  <cols>
    <col min="1" max="1" width="1.28515625" style="223" customWidth="1"/>
    <col min="2" max="2" width="7.42578125" style="237" customWidth="1"/>
    <col min="3" max="3" width="41.28515625" style="222" customWidth="1"/>
    <col min="4" max="4" width="9" style="238" customWidth="1"/>
    <col min="5" max="5" width="4.42578125" style="238" customWidth="1"/>
    <col min="6" max="6" width="10.85546875" style="238" customWidth="1"/>
    <col min="7" max="7" width="13.5703125" style="223" customWidth="1"/>
    <col min="8" max="8" width="15.28515625" style="271" customWidth="1"/>
    <col min="9" max="9" width="1.28515625" style="223" customWidth="1"/>
    <col min="10" max="16384" width="8.85546875" style="223"/>
  </cols>
  <sheetData>
    <row r="1" spans="1:9" x14ac:dyDescent="0.2">
      <c r="B1" s="224"/>
      <c r="C1" s="103" t="s">
        <v>85</v>
      </c>
      <c r="D1" s="104"/>
      <c r="E1" s="104"/>
      <c r="F1" s="104"/>
      <c r="G1" s="101"/>
      <c r="H1" s="225">
        <f>MAX(H2:H220)</f>
        <v>3505000</v>
      </c>
      <c r="I1" s="226"/>
    </row>
    <row r="2" spans="1:9" x14ac:dyDescent="0.2">
      <c r="A2" s="101"/>
      <c r="B2" s="206" t="s">
        <v>1</v>
      </c>
      <c r="C2" s="207" t="s">
        <v>2</v>
      </c>
      <c r="D2" s="207" t="s">
        <v>3</v>
      </c>
      <c r="E2" s="207" t="s">
        <v>4</v>
      </c>
      <c r="F2" s="302" t="s">
        <v>5</v>
      </c>
      <c r="G2" s="302" t="s">
        <v>6</v>
      </c>
      <c r="H2" s="302" t="s">
        <v>7</v>
      </c>
      <c r="I2" s="105"/>
    </row>
    <row r="3" spans="1:9" s="101" customFormat="1" x14ac:dyDescent="0.2">
      <c r="B3" s="102" t="e">
        <f>#REF!</f>
        <v>#REF!</v>
      </c>
      <c r="C3" s="103"/>
      <c r="D3" s="104"/>
      <c r="F3" s="397" t="e">
        <f>"Contract No. "&amp;_ContractNo</f>
        <v>#REF!</v>
      </c>
      <c r="G3" s="397"/>
      <c r="H3" s="397"/>
    </row>
    <row r="4" spans="1:9" s="101" customFormat="1" x14ac:dyDescent="0.2">
      <c r="B4" s="106" t="e">
        <f>#REF!</f>
        <v>#REF!</v>
      </c>
      <c r="C4" s="103"/>
      <c r="D4" s="104"/>
      <c r="E4" s="104"/>
      <c r="F4" s="104"/>
      <c r="G4" s="104"/>
      <c r="H4" s="104"/>
    </row>
    <row r="6" spans="1:9" s="101" customFormat="1" x14ac:dyDescent="0.2">
      <c r="B6" s="112" t="s">
        <v>387</v>
      </c>
      <c r="C6" s="228"/>
      <c r="D6" s="229"/>
      <c r="E6" s="229"/>
      <c r="F6" s="394" t="s">
        <v>388</v>
      </c>
      <c r="G6" s="394"/>
      <c r="H6" s="395"/>
    </row>
    <row r="7" spans="1:9" ht="20.100000000000001" customHeight="1" x14ac:dyDescent="0.2">
      <c r="B7" s="162" t="e">
        <f>'P34-5 BoQ'!#REF!</f>
        <v>#REF!</v>
      </c>
      <c r="C7" s="270"/>
      <c r="D7" s="270"/>
      <c r="E7" s="270"/>
      <c r="F7" s="270"/>
      <c r="G7" s="270"/>
      <c r="H7" s="272"/>
    </row>
    <row r="8" spans="1:9" ht="8.1" customHeight="1" x14ac:dyDescent="0.2">
      <c r="B8" s="75"/>
      <c r="C8" s="253"/>
      <c r="D8" s="253"/>
      <c r="E8" s="253"/>
      <c r="F8" s="253"/>
      <c r="G8" s="253"/>
      <c r="H8" s="254"/>
    </row>
    <row r="9" spans="1:9" s="240" customFormat="1" ht="20.100000000000001" customHeight="1" x14ac:dyDescent="0.2">
      <c r="B9" s="28" t="s">
        <v>9</v>
      </c>
      <c r="C9" s="26" t="s">
        <v>2</v>
      </c>
      <c r="D9" s="26" t="s">
        <v>3</v>
      </c>
      <c r="E9" s="26" t="s">
        <v>4</v>
      </c>
      <c r="F9" s="26" t="s">
        <v>5</v>
      </c>
      <c r="G9" s="26" t="s">
        <v>6</v>
      </c>
      <c r="H9" s="49" t="s">
        <v>7</v>
      </c>
    </row>
    <row r="10" spans="1:9" x14ac:dyDescent="0.2">
      <c r="B10" s="17"/>
      <c r="C10" s="1"/>
      <c r="D10" s="4"/>
      <c r="E10" s="4"/>
      <c r="F10" s="4"/>
      <c r="G10" s="62"/>
      <c r="H10" s="50" t="str">
        <f t="shared" ref="H10:H77" si="0">IF(D10="","",F10*G10)</f>
        <v/>
      </c>
    </row>
    <row r="11" spans="1:9" ht="24" x14ac:dyDescent="0.2">
      <c r="B11" s="60" t="s">
        <v>389</v>
      </c>
      <c r="C11" s="3" t="s">
        <v>390</v>
      </c>
      <c r="D11" s="4"/>
      <c r="E11" s="4"/>
      <c r="F11" s="4"/>
      <c r="G11" s="62"/>
      <c r="H11" s="51" t="str">
        <f t="shared" si="0"/>
        <v/>
      </c>
    </row>
    <row r="12" spans="1:9" ht="36" x14ac:dyDescent="0.2">
      <c r="B12" s="17" t="s">
        <v>391</v>
      </c>
      <c r="C12" s="1" t="s">
        <v>392</v>
      </c>
      <c r="D12" s="58" t="s">
        <v>393</v>
      </c>
      <c r="E12" s="4"/>
      <c r="F12" s="4">
        <v>1</v>
      </c>
      <c r="G12" s="62"/>
      <c r="H12" s="51">
        <f t="shared" si="0"/>
        <v>0</v>
      </c>
    </row>
    <row r="13" spans="1:9" x14ac:dyDescent="0.2">
      <c r="B13" s="17"/>
      <c r="C13" s="1"/>
      <c r="D13" s="58"/>
      <c r="E13" s="4"/>
      <c r="F13" s="4"/>
      <c r="G13" s="62"/>
      <c r="H13" s="51"/>
    </row>
    <row r="14" spans="1:9" x14ac:dyDescent="0.2">
      <c r="B14" s="17"/>
      <c r="C14" s="1"/>
      <c r="D14" s="58"/>
      <c r="E14" s="4"/>
      <c r="F14" s="4"/>
      <c r="G14" s="62"/>
      <c r="H14" s="51"/>
    </row>
    <row r="15" spans="1:9" ht="36" x14ac:dyDescent="0.2">
      <c r="B15" s="17" t="s">
        <v>511</v>
      </c>
      <c r="C15" s="1" t="s">
        <v>431</v>
      </c>
      <c r="D15" s="4"/>
      <c r="E15" s="4"/>
      <c r="F15" s="76"/>
      <c r="G15" s="171"/>
      <c r="H15" s="72" t="str">
        <f t="shared" ref="H15:H59" si="1">IF(D15="","",F15*G15)</f>
        <v/>
      </c>
    </row>
    <row r="16" spans="1:9" x14ac:dyDescent="0.2">
      <c r="B16" s="22"/>
      <c r="C16" s="1"/>
      <c r="D16" s="4"/>
      <c r="E16" s="4"/>
      <c r="F16" s="76"/>
      <c r="G16" s="171"/>
      <c r="H16" s="72" t="str">
        <f t="shared" si="1"/>
        <v/>
      </c>
    </row>
    <row r="17" spans="2:8" x14ac:dyDescent="0.2">
      <c r="B17" s="22"/>
      <c r="C17" s="1" t="s">
        <v>432</v>
      </c>
      <c r="D17" s="4"/>
      <c r="E17" s="4"/>
      <c r="F17" s="76"/>
      <c r="G17" s="171"/>
      <c r="H17" s="72" t="str">
        <f t="shared" si="1"/>
        <v/>
      </c>
    </row>
    <row r="18" spans="2:8" x14ac:dyDescent="0.2">
      <c r="B18" s="22"/>
      <c r="C18" s="1"/>
      <c r="D18" s="4"/>
      <c r="E18" s="4"/>
      <c r="F18" s="76"/>
      <c r="G18" s="171"/>
      <c r="H18" s="72" t="str">
        <f t="shared" si="1"/>
        <v/>
      </c>
    </row>
    <row r="19" spans="2:8" x14ac:dyDescent="0.2">
      <c r="B19" s="22"/>
      <c r="C19" s="77" t="s">
        <v>433</v>
      </c>
      <c r="D19" s="4" t="s">
        <v>393</v>
      </c>
      <c r="E19" s="4"/>
      <c r="F19" s="76">
        <v>1</v>
      </c>
      <c r="G19" s="171">
        <v>250000</v>
      </c>
      <c r="H19" s="72">
        <f t="shared" si="1"/>
        <v>250000</v>
      </c>
    </row>
    <row r="20" spans="2:8" x14ac:dyDescent="0.2">
      <c r="B20" s="22"/>
      <c r="C20" s="77"/>
      <c r="D20" s="4"/>
      <c r="E20" s="4"/>
      <c r="F20" s="76"/>
      <c r="G20" s="171"/>
      <c r="H20" s="72" t="str">
        <f t="shared" si="1"/>
        <v/>
      </c>
    </row>
    <row r="21" spans="2:8" ht="24" x14ac:dyDescent="0.2">
      <c r="B21" s="22"/>
      <c r="C21" s="77" t="s">
        <v>434</v>
      </c>
      <c r="D21" s="4" t="s">
        <v>45</v>
      </c>
      <c r="E21" s="4"/>
      <c r="F21" s="65">
        <f>H19</f>
        <v>250000</v>
      </c>
      <c r="G21" s="173"/>
      <c r="H21" s="72">
        <f t="shared" si="1"/>
        <v>0</v>
      </c>
    </row>
    <row r="22" spans="2:8" x14ac:dyDescent="0.2">
      <c r="B22" s="22"/>
      <c r="C22" s="1"/>
      <c r="D22" s="4"/>
      <c r="E22" s="4"/>
      <c r="F22" s="76"/>
      <c r="G22" s="171"/>
      <c r="H22" s="72" t="str">
        <f t="shared" si="1"/>
        <v/>
      </c>
    </row>
    <row r="23" spans="2:8" x14ac:dyDescent="0.2">
      <c r="B23" s="22"/>
      <c r="C23" s="1" t="s">
        <v>435</v>
      </c>
      <c r="D23" s="4"/>
      <c r="E23" s="4"/>
      <c r="F23" s="76"/>
      <c r="G23" s="171"/>
      <c r="H23" s="72" t="str">
        <f t="shared" si="1"/>
        <v/>
      </c>
    </row>
    <row r="24" spans="2:8" x14ac:dyDescent="0.2">
      <c r="B24" s="22"/>
      <c r="C24" s="1"/>
      <c r="D24" s="4"/>
      <c r="E24" s="4"/>
      <c r="F24" s="76"/>
      <c r="G24" s="171"/>
      <c r="H24" s="72" t="str">
        <f t="shared" si="1"/>
        <v/>
      </c>
    </row>
    <row r="25" spans="2:8" x14ac:dyDescent="0.2">
      <c r="B25" s="22"/>
      <c r="C25" s="77" t="s">
        <v>433</v>
      </c>
      <c r="D25" s="4" t="s">
        <v>393</v>
      </c>
      <c r="E25" s="4"/>
      <c r="F25" s="76">
        <v>1</v>
      </c>
      <c r="G25" s="171">
        <v>250000</v>
      </c>
      <c r="H25" s="72">
        <f t="shared" si="1"/>
        <v>250000</v>
      </c>
    </row>
    <row r="26" spans="2:8" x14ac:dyDescent="0.2">
      <c r="B26" s="22"/>
      <c r="C26" s="77"/>
      <c r="D26" s="4"/>
      <c r="E26" s="4"/>
      <c r="F26" s="76"/>
      <c r="G26" s="171"/>
      <c r="H26" s="72" t="str">
        <f t="shared" si="1"/>
        <v/>
      </c>
    </row>
    <row r="27" spans="2:8" ht="24" x14ac:dyDescent="0.2">
      <c r="B27" s="22"/>
      <c r="C27" s="77" t="s">
        <v>436</v>
      </c>
      <c r="D27" s="4" t="s">
        <v>45</v>
      </c>
      <c r="E27" s="4"/>
      <c r="F27" s="65">
        <f>H25</f>
        <v>250000</v>
      </c>
      <c r="G27" s="173"/>
      <c r="H27" s="72">
        <f t="shared" si="1"/>
        <v>0</v>
      </c>
    </row>
    <row r="28" spans="2:8" x14ac:dyDescent="0.2">
      <c r="B28" s="22"/>
      <c r="C28" s="1"/>
      <c r="D28" s="4"/>
      <c r="E28" s="4"/>
      <c r="F28" s="76"/>
      <c r="G28" s="171"/>
      <c r="H28" s="72" t="str">
        <f t="shared" si="1"/>
        <v/>
      </c>
    </row>
    <row r="29" spans="2:8" x14ac:dyDescent="0.2">
      <c r="B29" s="22"/>
      <c r="C29" s="1" t="s">
        <v>437</v>
      </c>
      <c r="D29" s="4"/>
      <c r="E29" s="4"/>
      <c r="F29" s="76"/>
      <c r="G29" s="171"/>
      <c r="H29" s="72" t="str">
        <f t="shared" si="1"/>
        <v/>
      </c>
    </row>
    <row r="30" spans="2:8" x14ac:dyDescent="0.2">
      <c r="B30" s="22"/>
      <c r="C30" s="1"/>
      <c r="D30" s="4"/>
      <c r="E30" s="4"/>
      <c r="F30" s="76"/>
      <c r="G30" s="171"/>
      <c r="H30" s="72" t="str">
        <f t="shared" si="1"/>
        <v/>
      </c>
    </row>
    <row r="31" spans="2:8" x14ac:dyDescent="0.2">
      <c r="B31" s="22"/>
      <c r="C31" s="77" t="s">
        <v>433</v>
      </c>
      <c r="D31" s="4" t="s">
        <v>393</v>
      </c>
      <c r="E31" s="4"/>
      <c r="F31" s="76">
        <v>1</v>
      </c>
      <c r="G31" s="171">
        <v>300000</v>
      </c>
      <c r="H31" s="72">
        <f t="shared" si="1"/>
        <v>300000</v>
      </c>
    </row>
    <row r="32" spans="2:8" x14ac:dyDescent="0.2">
      <c r="B32" s="22"/>
      <c r="C32" s="77"/>
      <c r="D32" s="4"/>
      <c r="E32" s="4"/>
      <c r="F32" s="76"/>
      <c r="G32" s="171"/>
      <c r="H32" s="72" t="str">
        <f t="shared" si="1"/>
        <v/>
      </c>
    </row>
    <row r="33" spans="2:8" ht="24" x14ac:dyDescent="0.2">
      <c r="B33" s="22"/>
      <c r="C33" s="77" t="s">
        <v>438</v>
      </c>
      <c r="D33" s="4" t="s">
        <v>45</v>
      </c>
      <c r="E33" s="4"/>
      <c r="F33" s="65">
        <f>H31</f>
        <v>300000</v>
      </c>
      <c r="G33" s="173"/>
      <c r="H33" s="72">
        <f t="shared" si="1"/>
        <v>0</v>
      </c>
    </row>
    <row r="34" spans="2:8" x14ac:dyDescent="0.2">
      <c r="B34" s="17"/>
      <c r="C34" s="77"/>
      <c r="D34" s="4"/>
      <c r="E34" s="4"/>
      <c r="F34" s="15"/>
      <c r="G34" s="62"/>
      <c r="H34" s="50" t="str">
        <f t="shared" si="1"/>
        <v/>
      </c>
    </row>
    <row r="35" spans="2:8" ht="24" x14ac:dyDescent="0.2">
      <c r="B35" s="17" t="s">
        <v>394</v>
      </c>
      <c r="C35" s="1" t="s">
        <v>395</v>
      </c>
      <c r="D35" s="4"/>
      <c r="E35" s="4"/>
      <c r="F35" s="15"/>
      <c r="G35" s="62"/>
      <c r="H35" s="50" t="str">
        <f t="shared" si="1"/>
        <v/>
      </c>
    </row>
    <row r="36" spans="2:8" x14ac:dyDescent="0.2">
      <c r="B36" s="17"/>
      <c r="C36" s="1"/>
      <c r="D36" s="4"/>
      <c r="E36" s="4"/>
      <c r="F36" s="15"/>
      <c r="G36" s="62"/>
      <c r="H36" s="50" t="str">
        <f t="shared" si="1"/>
        <v/>
      </c>
    </row>
    <row r="37" spans="2:8" x14ac:dyDescent="0.2">
      <c r="B37" s="17"/>
      <c r="C37" s="1" t="s">
        <v>396</v>
      </c>
      <c r="D37" s="4" t="s">
        <v>397</v>
      </c>
      <c r="E37" s="4"/>
      <c r="F37" s="15">
        <v>1</v>
      </c>
      <c r="G37" s="62">
        <v>950000</v>
      </c>
      <c r="H37" s="50">
        <f t="shared" si="1"/>
        <v>950000</v>
      </c>
    </row>
    <row r="38" spans="2:8" x14ac:dyDescent="0.2">
      <c r="B38" s="17"/>
      <c r="C38" s="1"/>
      <c r="D38" s="4"/>
      <c r="E38" s="4"/>
      <c r="F38" s="15"/>
      <c r="G38" s="62"/>
      <c r="H38" s="50" t="str">
        <f t="shared" si="1"/>
        <v/>
      </c>
    </row>
    <row r="39" spans="2:8" ht="24" x14ac:dyDescent="0.2">
      <c r="B39" s="17"/>
      <c r="C39" s="1" t="s">
        <v>398</v>
      </c>
      <c r="D39" s="4" t="s">
        <v>397</v>
      </c>
      <c r="E39" s="4"/>
      <c r="F39" s="15">
        <v>1</v>
      </c>
      <c r="G39" s="62">
        <v>60000</v>
      </c>
      <c r="H39" s="50">
        <f t="shared" si="1"/>
        <v>60000</v>
      </c>
    </row>
    <row r="40" spans="2:8" x14ac:dyDescent="0.2">
      <c r="B40" s="17"/>
      <c r="C40" s="1"/>
      <c r="D40" s="4"/>
      <c r="E40" s="4"/>
      <c r="F40" s="15"/>
      <c r="G40" s="62"/>
      <c r="H40" s="50" t="str">
        <f t="shared" si="1"/>
        <v/>
      </c>
    </row>
    <row r="41" spans="2:8" ht="24" x14ac:dyDescent="0.2">
      <c r="B41" s="17"/>
      <c r="C41" s="1" t="s">
        <v>399</v>
      </c>
      <c r="D41" s="4" t="s">
        <v>45</v>
      </c>
      <c r="E41" s="4"/>
      <c r="F41" s="15">
        <f>G37+G39</f>
        <v>1010000</v>
      </c>
      <c r="G41" s="81"/>
      <c r="H41" s="50">
        <f t="shared" si="1"/>
        <v>0</v>
      </c>
    </row>
    <row r="42" spans="2:8" x14ac:dyDescent="0.2">
      <c r="B42" s="17"/>
      <c r="C42" s="1"/>
      <c r="D42" s="4"/>
      <c r="E42" s="4"/>
      <c r="F42" s="15"/>
      <c r="G42" s="62"/>
      <c r="H42" s="50" t="str">
        <f t="shared" si="1"/>
        <v/>
      </c>
    </row>
    <row r="43" spans="2:8" x14ac:dyDescent="0.2">
      <c r="B43" s="17"/>
      <c r="C43" s="1" t="s">
        <v>400</v>
      </c>
      <c r="D43" s="4"/>
      <c r="E43" s="4"/>
      <c r="F43" s="15"/>
      <c r="G43" s="62"/>
      <c r="H43" s="50" t="str">
        <f t="shared" si="1"/>
        <v/>
      </c>
    </row>
    <row r="44" spans="2:8" x14ac:dyDescent="0.2">
      <c r="B44" s="17"/>
      <c r="C44" s="1"/>
      <c r="D44" s="4"/>
      <c r="E44" s="4"/>
      <c r="F44" s="15"/>
      <c r="G44" s="62"/>
      <c r="H44" s="50" t="str">
        <f t="shared" si="1"/>
        <v/>
      </c>
    </row>
    <row r="45" spans="2:8" x14ac:dyDescent="0.2">
      <c r="B45" s="17"/>
      <c r="C45" s="1" t="s">
        <v>401</v>
      </c>
      <c r="D45" s="4" t="s">
        <v>397</v>
      </c>
      <c r="E45" s="4"/>
      <c r="F45" s="15">
        <v>1</v>
      </c>
      <c r="G45" s="62">
        <v>1660000</v>
      </c>
      <c r="H45" s="50">
        <f t="shared" si="1"/>
        <v>1660000</v>
      </c>
    </row>
    <row r="46" spans="2:8" x14ac:dyDescent="0.2">
      <c r="B46" s="17"/>
      <c r="C46" s="1"/>
      <c r="D46" s="4"/>
      <c r="E46" s="4"/>
      <c r="F46" s="15"/>
      <c r="G46" s="62"/>
      <c r="H46" s="50" t="str">
        <f t="shared" si="1"/>
        <v/>
      </c>
    </row>
    <row r="47" spans="2:8" ht="24" x14ac:dyDescent="0.2">
      <c r="B47" s="17"/>
      <c r="C47" s="1" t="s">
        <v>402</v>
      </c>
      <c r="D47" s="4" t="s">
        <v>45</v>
      </c>
      <c r="E47" s="4"/>
      <c r="F47" s="15">
        <f>G45</f>
        <v>1660000</v>
      </c>
      <c r="G47" s="81"/>
      <c r="H47" s="50">
        <f t="shared" si="1"/>
        <v>0</v>
      </c>
    </row>
    <row r="48" spans="2:8" x14ac:dyDescent="0.2">
      <c r="B48" s="17"/>
      <c r="C48" s="1"/>
      <c r="D48" s="4"/>
      <c r="E48" s="4"/>
      <c r="F48" s="15"/>
      <c r="G48" s="62"/>
      <c r="H48" s="50" t="str">
        <f t="shared" si="1"/>
        <v/>
      </c>
    </row>
    <row r="49" spans="2:8" ht="24" x14ac:dyDescent="0.2">
      <c r="B49" s="17"/>
      <c r="C49" s="1" t="s">
        <v>403</v>
      </c>
      <c r="D49" s="4"/>
      <c r="E49" s="4"/>
      <c r="F49" s="15"/>
      <c r="G49" s="62"/>
      <c r="H49" s="50" t="str">
        <f t="shared" si="1"/>
        <v/>
      </c>
    </row>
    <row r="50" spans="2:8" x14ac:dyDescent="0.2">
      <c r="B50" s="17"/>
      <c r="C50" s="1"/>
      <c r="D50" s="4"/>
      <c r="E50" s="4"/>
      <c r="F50" s="15"/>
      <c r="G50" s="62"/>
      <c r="H50" s="50" t="str">
        <f t="shared" si="1"/>
        <v/>
      </c>
    </row>
    <row r="51" spans="2:8" ht="24" x14ac:dyDescent="0.2">
      <c r="B51" s="17"/>
      <c r="C51" s="1" t="s">
        <v>404</v>
      </c>
      <c r="D51" s="4" t="s">
        <v>405</v>
      </c>
      <c r="E51" s="4"/>
      <c r="F51" s="15">
        <v>300</v>
      </c>
      <c r="G51" s="62"/>
      <c r="H51" s="50">
        <f t="shared" si="1"/>
        <v>0</v>
      </c>
    </row>
    <row r="52" spans="2:8" x14ac:dyDescent="0.2">
      <c r="B52" s="17"/>
      <c r="C52" s="1"/>
      <c r="D52" s="4"/>
      <c r="E52" s="4"/>
      <c r="F52" s="15"/>
      <c r="G52" s="62"/>
      <c r="H52" s="50" t="str">
        <f t="shared" si="1"/>
        <v/>
      </c>
    </row>
    <row r="53" spans="2:8" x14ac:dyDescent="0.2">
      <c r="B53" s="17"/>
      <c r="C53" s="1" t="s">
        <v>406</v>
      </c>
      <c r="D53" s="4" t="s">
        <v>69</v>
      </c>
      <c r="E53" s="4"/>
      <c r="F53" s="15">
        <v>600</v>
      </c>
      <c r="G53" s="62"/>
      <c r="H53" s="50">
        <f t="shared" si="1"/>
        <v>0</v>
      </c>
    </row>
    <row r="54" spans="2:8" x14ac:dyDescent="0.2">
      <c r="B54" s="17"/>
      <c r="C54" s="1"/>
      <c r="D54" s="4"/>
      <c r="E54" s="4"/>
      <c r="F54" s="15"/>
      <c r="G54" s="62"/>
      <c r="H54" s="50" t="str">
        <f t="shared" si="1"/>
        <v/>
      </c>
    </row>
    <row r="55" spans="2:8" x14ac:dyDescent="0.2">
      <c r="B55" s="17"/>
      <c r="C55" s="1" t="s">
        <v>407</v>
      </c>
      <c r="D55" s="4" t="s">
        <v>397</v>
      </c>
      <c r="E55" s="4"/>
      <c r="F55" s="15">
        <v>1</v>
      </c>
      <c r="G55" s="62">
        <v>35000</v>
      </c>
      <c r="H55" s="50">
        <f t="shared" si="1"/>
        <v>35000</v>
      </c>
    </row>
    <row r="56" spans="2:8" x14ac:dyDescent="0.2">
      <c r="B56" s="17"/>
      <c r="C56" s="1"/>
      <c r="D56" s="4"/>
      <c r="E56" s="4"/>
      <c r="F56" s="15"/>
      <c r="G56" s="62"/>
      <c r="H56" s="50" t="str">
        <f t="shared" si="1"/>
        <v/>
      </c>
    </row>
    <row r="57" spans="2:8" ht="24" x14ac:dyDescent="0.2">
      <c r="B57" s="17"/>
      <c r="C57" s="1" t="s">
        <v>408</v>
      </c>
      <c r="D57" s="4" t="s">
        <v>45</v>
      </c>
      <c r="E57" s="4"/>
      <c r="F57" s="15">
        <f>H55</f>
        <v>35000</v>
      </c>
      <c r="G57" s="81"/>
      <c r="H57" s="50">
        <f t="shared" si="1"/>
        <v>0</v>
      </c>
    </row>
    <row r="58" spans="2:8" x14ac:dyDescent="0.2">
      <c r="B58" s="17"/>
      <c r="C58" s="77"/>
      <c r="D58" s="4"/>
      <c r="E58" s="4"/>
      <c r="F58" s="15"/>
      <c r="G58" s="62"/>
      <c r="H58" s="50" t="str">
        <f t="shared" si="1"/>
        <v/>
      </c>
    </row>
    <row r="59" spans="2:8" x14ac:dyDescent="0.2">
      <c r="B59" s="17"/>
      <c r="C59" s="1"/>
      <c r="D59" s="4"/>
      <c r="E59" s="4"/>
      <c r="F59" s="15"/>
      <c r="G59" s="62"/>
      <c r="H59" s="50" t="str">
        <f t="shared" si="1"/>
        <v/>
      </c>
    </row>
    <row r="60" spans="2:8" x14ac:dyDescent="0.2">
      <c r="B60" s="17"/>
      <c r="C60" s="1"/>
      <c r="D60" s="4"/>
      <c r="E60" s="4"/>
      <c r="F60" s="15"/>
      <c r="G60" s="6"/>
      <c r="H60" s="50" t="str">
        <f t="shared" si="0"/>
        <v/>
      </c>
    </row>
    <row r="61" spans="2:8" x14ac:dyDescent="0.2">
      <c r="B61" s="17"/>
      <c r="C61" s="1"/>
      <c r="D61" s="58"/>
      <c r="E61" s="4"/>
      <c r="F61" s="4"/>
      <c r="G61" s="62"/>
      <c r="H61" s="51"/>
    </row>
    <row r="62" spans="2:8" x14ac:dyDescent="0.2">
      <c r="B62" s="17"/>
      <c r="C62" s="1"/>
      <c r="D62" s="58"/>
      <c r="E62" s="4"/>
      <c r="F62" s="4"/>
      <c r="G62" s="62"/>
      <c r="H62" s="51"/>
    </row>
    <row r="63" spans="2:8" x14ac:dyDescent="0.2">
      <c r="B63" s="17"/>
      <c r="C63" s="1"/>
      <c r="D63" s="58"/>
      <c r="E63" s="4"/>
      <c r="F63" s="4"/>
      <c r="G63" s="62"/>
      <c r="H63" s="51"/>
    </row>
    <row r="64" spans="2:8" x14ac:dyDescent="0.2">
      <c r="B64" s="17"/>
      <c r="C64" s="1"/>
      <c r="D64" s="58"/>
      <c r="E64" s="4"/>
      <c r="F64" s="4"/>
      <c r="G64" s="62"/>
      <c r="H64" s="51"/>
    </row>
    <row r="65" spans="2:8" x14ac:dyDescent="0.2">
      <c r="B65" s="60"/>
      <c r="C65" s="1"/>
      <c r="D65" s="4"/>
      <c r="E65" s="4"/>
      <c r="F65" s="4"/>
      <c r="G65" s="62"/>
      <c r="H65" s="51" t="str">
        <f t="shared" si="0"/>
        <v/>
      </c>
    </row>
    <row r="66" spans="2:8" ht="6.95" customHeight="1" x14ac:dyDescent="0.2">
      <c r="B66" s="17"/>
      <c r="C66" s="18"/>
      <c r="D66" s="4"/>
      <c r="E66" s="4"/>
      <c r="F66" s="15"/>
      <c r="G66" s="62"/>
      <c r="H66" s="50" t="str">
        <f t="shared" ref="H66" si="2">IF(D66="","",F66*G66)</f>
        <v/>
      </c>
    </row>
    <row r="67" spans="2:8" ht="12" customHeight="1" x14ac:dyDescent="0.2">
      <c r="B67" s="17"/>
      <c r="C67" s="1"/>
      <c r="D67" s="4"/>
      <c r="E67" s="4"/>
      <c r="F67" s="15"/>
      <c r="G67" s="62"/>
      <c r="H67" s="50" t="str">
        <f t="shared" ref="H67:H76" si="3">IF(D67="","",F67*G67)</f>
        <v/>
      </c>
    </row>
    <row r="68" spans="2:8" ht="12" customHeight="1" x14ac:dyDescent="0.2">
      <c r="B68" s="17"/>
      <c r="C68" s="1"/>
      <c r="D68" s="4"/>
      <c r="E68" s="4"/>
      <c r="F68" s="15"/>
      <c r="G68" s="62"/>
      <c r="H68" s="50"/>
    </row>
    <row r="69" spans="2:8" ht="12" customHeight="1" x14ac:dyDescent="0.2">
      <c r="B69" s="17"/>
      <c r="C69" s="1"/>
      <c r="D69" s="4"/>
      <c r="E69" s="4"/>
      <c r="F69" s="15"/>
      <c r="G69" s="62"/>
      <c r="H69" s="50"/>
    </row>
    <row r="70" spans="2:8" ht="12" customHeight="1" x14ac:dyDescent="0.2">
      <c r="B70" s="17"/>
      <c r="C70" s="1"/>
      <c r="D70" s="4"/>
      <c r="E70" s="4"/>
      <c r="F70" s="15"/>
      <c r="G70" s="62"/>
      <c r="H70" s="50"/>
    </row>
    <row r="71" spans="2:8" ht="12" customHeight="1" x14ac:dyDescent="0.2">
      <c r="B71" s="17"/>
      <c r="C71" s="1"/>
      <c r="D71" s="4"/>
      <c r="E71" s="4"/>
      <c r="F71" s="15"/>
      <c r="G71" s="62"/>
      <c r="H71" s="50"/>
    </row>
    <row r="72" spans="2:8" ht="12" customHeight="1" x14ac:dyDescent="0.2">
      <c r="B72" s="17"/>
      <c r="C72" s="1"/>
      <c r="D72" s="4"/>
      <c r="E72" s="4"/>
      <c r="F72" s="15"/>
      <c r="G72" s="62"/>
      <c r="H72" s="50"/>
    </row>
    <row r="73" spans="2:8" ht="12" customHeight="1" x14ac:dyDescent="0.2">
      <c r="B73" s="17"/>
      <c r="C73" s="1"/>
      <c r="D73" s="4"/>
      <c r="E73" s="4"/>
      <c r="F73" s="15"/>
      <c r="G73" s="62"/>
      <c r="H73" s="50"/>
    </row>
    <row r="74" spans="2:8" ht="12" customHeight="1" x14ac:dyDescent="0.2">
      <c r="B74" s="17"/>
      <c r="C74" s="1"/>
      <c r="D74" s="4"/>
      <c r="E74" s="4"/>
      <c r="F74" s="15"/>
      <c r="G74" s="81"/>
      <c r="H74" s="50"/>
    </row>
    <row r="75" spans="2:8" x14ac:dyDescent="0.2">
      <c r="B75" s="17"/>
      <c r="C75" s="77"/>
      <c r="D75" s="4"/>
      <c r="E75" s="4"/>
      <c r="F75" s="15"/>
      <c r="G75" s="62"/>
      <c r="H75" s="50" t="str">
        <f t="shared" si="3"/>
        <v/>
      </c>
    </row>
    <row r="76" spans="2:8" x14ac:dyDescent="0.2">
      <c r="B76" s="17"/>
      <c r="C76" s="1"/>
      <c r="D76" s="4"/>
      <c r="E76" s="4"/>
      <c r="F76" s="15"/>
      <c r="G76" s="62"/>
      <c r="H76" s="50" t="str">
        <f t="shared" si="3"/>
        <v/>
      </c>
    </row>
    <row r="77" spans="2:8" ht="6.95" customHeight="1" x14ac:dyDescent="0.2">
      <c r="B77" s="17"/>
      <c r="C77" s="1"/>
      <c r="D77" s="4"/>
      <c r="E77" s="4"/>
      <c r="F77" s="15"/>
      <c r="G77" s="6"/>
      <c r="H77" s="50" t="str">
        <f t="shared" si="0"/>
        <v/>
      </c>
    </row>
    <row r="78" spans="2:8" ht="24.75" customHeight="1" x14ac:dyDescent="0.2">
      <c r="B78" s="160" t="str">
        <f>B11</f>
        <v>F1000</v>
      </c>
      <c r="C78" s="158" t="str">
        <f>C11</f>
        <v>EXPANDED PUBLIC WORKS PROGRAMME (EPWP)</v>
      </c>
      <c r="D78" s="24"/>
      <c r="E78" s="24"/>
      <c r="F78" s="25"/>
      <c r="G78" s="27"/>
      <c r="H78" s="52">
        <f>SUM(H9:H77)</f>
        <v>3505000</v>
      </c>
    </row>
    <row r="79" spans="2:8" ht="5.25" customHeight="1" x14ac:dyDescent="0.2"/>
  </sheetData>
  <mergeCells count="2">
    <mergeCell ref="F6:H6"/>
    <mergeCell ref="F3:H3"/>
  </mergeCells>
  <phoneticPr fontId="0" type="noConversion"/>
  <conditionalFormatting sqref="G10:H10 G61:H78">
    <cfRule type="expression" dxfId="16" priority="10">
      <formula>AND(#REF!=FALSE,$D10&lt;&gt;"P C Sum",$D10&lt;&gt;"PC Sum",$D10&lt;&gt;"P Sum",$D10&lt;&gt;"Prov Sum")</formula>
    </cfRule>
  </conditionalFormatting>
  <conditionalFormatting sqref="G11:H14 G26:H60">
    <cfRule type="expression" dxfId="15" priority="2">
      <formula>AND(#REF!=FALSE,$D11&lt;&gt;"P C Sum",$D11&lt;&gt;"PC Sum",$D11&lt;&gt;"P Sum",$D11&lt;&gt;"Prov Sum")</formula>
    </cfRule>
  </conditionalFormatting>
  <conditionalFormatting sqref="G15:H25">
    <cfRule type="expression" dxfId="14" priority="1">
      <formula>AND(#REF!=FALSE,$D15&lt;&gt;"P C Sum",$D15&lt;&gt;"PC Sum",$D15&lt;&gt;"P Sum",$D15&lt;&gt;"Prov Sum")</formula>
    </cfRule>
  </conditionalFormatting>
  <pageMargins left="0.43307086614173229" right="0.31496062992125984" top="0.43307086614173229" bottom="0.62992125984251968" header="0.35433070866141736" footer="0.31496062992125984"/>
  <pageSetup paperSize="9" scale="68"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R175"/>
  <sheetViews>
    <sheetView showGridLines="0" view="pageBreakPreview" zoomScaleNormal="125" zoomScaleSheetLayoutView="100" zoomScalePageLayoutView="125" workbookViewId="0">
      <pane xSplit="5" ySplit="2" topLeftCell="F57" activePane="bottomRight" state="frozen"/>
      <selection pane="topRight" activeCell="C24" sqref="C24"/>
      <selection pane="bottomLeft" activeCell="C24" sqref="C24"/>
      <selection pane="bottomRight" activeCell="H91" sqref="H91"/>
    </sheetView>
  </sheetViews>
  <sheetFormatPr defaultColWidth="11.140625" defaultRowHeight="12" x14ac:dyDescent="0.2"/>
  <cols>
    <col min="1" max="1" width="1.28515625" style="107" customWidth="1"/>
    <col min="2" max="2" width="7.42578125" style="221" customWidth="1"/>
    <col min="3" max="3" width="41.28515625" style="107" customWidth="1"/>
    <col min="4" max="4" width="9" style="108" customWidth="1"/>
    <col min="5" max="5" width="4.42578125" style="108" customWidth="1"/>
    <col min="6" max="6" width="10.85546875" style="109" customWidth="1"/>
    <col min="7" max="7" width="13.5703125" style="110" customWidth="1"/>
    <col min="8" max="8" width="15.28515625" style="110" customWidth="1"/>
    <col min="9" max="9" width="1.28515625" style="107" customWidth="1"/>
    <col min="10" max="10" width="13.5703125" style="227" customWidth="1"/>
    <col min="11" max="12" width="14.28515625" style="227" customWidth="1"/>
    <col min="13" max="13" width="14.28515625" style="101" customWidth="1"/>
    <col min="14" max="14" width="12.28515625" style="107" bestFit="1" customWidth="1"/>
    <col min="15" max="17" width="11.140625" style="107"/>
    <col min="18" max="18" width="11.42578125" style="107" bestFit="1" customWidth="1"/>
    <col min="19" max="16384" width="11.140625" style="107"/>
  </cols>
  <sheetData>
    <row r="1" spans="1:17" x14ac:dyDescent="0.2">
      <c r="A1" s="223"/>
      <c r="B1" s="224"/>
      <c r="C1" s="103" t="s">
        <v>85</v>
      </c>
      <c r="D1" s="104"/>
      <c r="E1" s="104"/>
      <c r="F1" s="104"/>
      <c r="G1" s="101"/>
      <c r="H1" s="225">
        <f>MAX(H2:H202)</f>
        <v>41145626.310000002</v>
      </c>
      <c r="I1" s="226"/>
      <c r="K1" s="227">
        <f>MAX(K2:K202)</f>
        <v>0</v>
      </c>
      <c r="O1" s="111"/>
      <c r="P1" s="172" t="s">
        <v>443</v>
      </c>
      <c r="Q1" s="221">
        <v>100</v>
      </c>
    </row>
    <row r="2" spans="1:17" x14ac:dyDescent="0.2">
      <c r="A2" s="101"/>
      <c r="B2" s="206" t="s">
        <v>1</v>
      </c>
      <c r="C2" s="207" t="s">
        <v>2</v>
      </c>
      <c r="D2" s="207" t="s">
        <v>3</v>
      </c>
      <c r="E2" s="207" t="s">
        <v>4</v>
      </c>
      <c r="F2" s="302" t="s">
        <v>5</v>
      </c>
      <c r="G2" s="302" t="s">
        <v>6</v>
      </c>
      <c r="H2" s="302" t="s">
        <v>7</v>
      </c>
      <c r="I2" s="105"/>
      <c r="J2" s="208" t="s">
        <v>444</v>
      </c>
      <c r="K2" s="208" t="s">
        <v>445</v>
      </c>
      <c r="L2" s="208" t="s">
        <v>446</v>
      </c>
      <c r="M2" s="208" t="s">
        <v>447</v>
      </c>
    </row>
    <row r="3" spans="1:17" s="101" customFormat="1" x14ac:dyDescent="0.2">
      <c r="B3" s="102" t="e">
        <f>#REF!</f>
        <v>#REF!</v>
      </c>
      <c r="C3" s="103"/>
      <c r="D3" s="104"/>
      <c r="F3" s="397" t="e">
        <f>"Contract No. "&amp;_ContractNo</f>
        <v>#REF!</v>
      </c>
      <c r="G3" s="397"/>
      <c r="H3" s="397"/>
      <c r="I3" s="105"/>
      <c r="J3" s="227"/>
      <c r="K3" s="227"/>
      <c r="L3" s="227"/>
    </row>
    <row r="4" spans="1:17" s="101" customFormat="1" x14ac:dyDescent="0.2">
      <c r="B4" s="106" t="e">
        <f>#REF!</f>
        <v>#REF!</v>
      </c>
      <c r="C4" s="103"/>
      <c r="D4" s="104"/>
      <c r="E4" s="104"/>
      <c r="F4" s="104"/>
      <c r="H4" s="105"/>
      <c r="I4" s="105"/>
      <c r="J4" s="227"/>
      <c r="K4" s="227"/>
      <c r="L4" s="227"/>
    </row>
    <row r="6" spans="1:17" s="111" customFormat="1" x14ac:dyDescent="0.2">
      <c r="B6" s="112" t="s">
        <v>409</v>
      </c>
      <c r="C6" s="113"/>
      <c r="D6" s="114"/>
      <c r="E6" s="114"/>
      <c r="F6" s="394" t="s">
        <v>410</v>
      </c>
      <c r="G6" s="394"/>
      <c r="H6" s="395"/>
      <c r="J6" s="231"/>
      <c r="K6" s="231"/>
      <c r="L6" s="231"/>
      <c r="M6" s="203"/>
    </row>
    <row r="7" spans="1:17" s="111" customFormat="1" ht="20.100000000000001" customHeight="1" x14ac:dyDescent="0.2">
      <c r="B7" s="165" t="e">
        <f>'P34-5 BoQ'!#REF!</f>
        <v>#REF!</v>
      </c>
      <c r="C7" s="163"/>
      <c r="D7" s="44"/>
      <c r="E7" s="44"/>
      <c r="F7" s="44"/>
      <c r="G7" s="44"/>
      <c r="H7" s="164"/>
      <c r="J7" s="232"/>
      <c r="K7" s="232"/>
      <c r="L7" s="232"/>
      <c r="M7" s="328"/>
    </row>
    <row r="8" spans="1:17" ht="8.1" customHeight="1" x14ac:dyDescent="0.2">
      <c r="B8" s="115"/>
      <c r="C8" s="116"/>
      <c r="D8" s="116"/>
      <c r="E8" s="116"/>
      <c r="F8" s="116"/>
      <c r="G8" s="116"/>
      <c r="H8" s="117"/>
      <c r="J8" s="232"/>
      <c r="K8" s="232"/>
      <c r="L8" s="232"/>
      <c r="M8" s="328"/>
    </row>
    <row r="9" spans="1:17" s="10" customFormat="1" ht="20.100000000000001" customHeight="1" x14ac:dyDescent="0.2">
      <c r="B9" s="118" t="s">
        <v>1</v>
      </c>
      <c r="C9" s="19" t="s">
        <v>2</v>
      </c>
      <c r="D9" s="19" t="s">
        <v>3</v>
      </c>
      <c r="E9" s="19" t="s">
        <v>4</v>
      </c>
      <c r="F9" s="119" t="s">
        <v>5</v>
      </c>
      <c r="G9" s="120" t="s">
        <v>6</v>
      </c>
      <c r="H9" s="121" t="s">
        <v>7</v>
      </c>
      <c r="J9" s="208" t="s">
        <v>444</v>
      </c>
      <c r="K9" s="208" t="s">
        <v>445</v>
      </c>
      <c r="L9" s="208" t="s">
        <v>446</v>
      </c>
      <c r="M9" s="44"/>
    </row>
    <row r="10" spans="1:17" s="122" customFormat="1" ht="12" customHeight="1" x14ac:dyDescent="0.2">
      <c r="B10" s="13"/>
      <c r="C10" s="4"/>
      <c r="D10" s="4"/>
      <c r="E10" s="4"/>
      <c r="F10" s="123"/>
      <c r="G10" s="54"/>
      <c r="H10" s="6" t="str">
        <f t="shared" ref="H10:H35" si="0">IF(D10="","",F10*G10)</f>
        <v/>
      </c>
      <c r="J10" s="212"/>
      <c r="K10" s="213" t="str">
        <f t="shared" ref="K10:K15" si="1">IF(E10="","",F10*J10)</f>
        <v/>
      </c>
      <c r="L10" s="324"/>
      <c r="M10" s="329"/>
    </row>
    <row r="11" spans="1:17" s="122" customFormat="1" ht="12" customHeight="1" x14ac:dyDescent="0.2">
      <c r="B11" s="124" t="s">
        <v>411</v>
      </c>
      <c r="C11" s="125" t="s">
        <v>412</v>
      </c>
      <c r="D11" s="4"/>
      <c r="E11" s="4"/>
      <c r="F11" s="65"/>
      <c r="G11" s="66"/>
      <c r="H11" s="67" t="str">
        <f t="shared" si="0"/>
        <v/>
      </c>
      <c r="I11" s="400"/>
      <c r="J11" s="212"/>
      <c r="K11" s="213" t="str">
        <f t="shared" si="1"/>
        <v/>
      </c>
      <c r="L11" s="324"/>
      <c r="M11" s="329"/>
    </row>
    <row r="12" spans="1:17" s="122" customFormat="1" ht="12" customHeight="1" x14ac:dyDescent="0.2">
      <c r="B12" s="63"/>
      <c r="C12" s="64"/>
      <c r="D12" s="4"/>
      <c r="E12" s="4"/>
      <c r="F12" s="65"/>
      <c r="G12" s="66"/>
      <c r="H12" s="67" t="str">
        <f t="shared" si="0"/>
        <v/>
      </c>
      <c r="I12" s="400"/>
      <c r="J12" s="212"/>
      <c r="K12" s="213" t="str">
        <f t="shared" si="1"/>
        <v/>
      </c>
      <c r="L12" s="324"/>
      <c r="M12" s="329"/>
    </row>
    <row r="13" spans="1:17" s="122" customFormat="1" ht="24" x14ac:dyDescent="0.2">
      <c r="B13" s="68" t="s">
        <v>413</v>
      </c>
      <c r="C13" s="1" t="s">
        <v>414</v>
      </c>
      <c r="D13" s="4"/>
      <c r="E13" s="4"/>
      <c r="F13" s="65"/>
      <c r="G13" s="66"/>
      <c r="H13" s="67" t="str">
        <f t="shared" si="0"/>
        <v/>
      </c>
      <c r="I13" s="221"/>
      <c r="J13" s="212"/>
      <c r="K13" s="213" t="str">
        <f t="shared" si="1"/>
        <v/>
      </c>
      <c r="L13" s="324"/>
      <c r="M13" s="329"/>
    </row>
    <row r="14" spans="1:17" s="122" customFormat="1" x14ac:dyDescent="0.2">
      <c r="B14" s="22"/>
      <c r="C14" s="1"/>
      <c r="D14" s="4"/>
      <c r="E14" s="4"/>
      <c r="F14" s="65"/>
      <c r="G14" s="66"/>
      <c r="H14" s="67" t="str">
        <f t="shared" si="0"/>
        <v/>
      </c>
      <c r="J14" s="212"/>
      <c r="K14" s="213" t="str">
        <f t="shared" si="1"/>
        <v/>
      </c>
      <c r="L14" s="324"/>
      <c r="M14" s="329"/>
    </row>
    <row r="15" spans="1:17" s="122" customFormat="1" ht="36" x14ac:dyDescent="0.2">
      <c r="B15" s="22"/>
      <c r="C15" s="1" t="s">
        <v>415</v>
      </c>
      <c r="D15" s="4"/>
      <c r="E15" s="4"/>
      <c r="F15" s="76"/>
      <c r="G15" s="70"/>
      <c r="H15" s="67" t="str">
        <f t="shared" si="0"/>
        <v/>
      </c>
      <c r="J15" s="213"/>
      <c r="K15" s="213" t="str">
        <f t="shared" si="1"/>
        <v/>
      </c>
      <c r="L15" s="324"/>
      <c r="M15" s="329"/>
    </row>
    <row r="16" spans="1:17" s="122" customFormat="1" x14ac:dyDescent="0.2">
      <c r="B16" s="22"/>
      <c r="C16" s="1"/>
      <c r="D16" s="4"/>
      <c r="E16" s="4"/>
      <c r="F16" s="76"/>
      <c r="G16" s="70"/>
      <c r="H16" s="67" t="str">
        <f t="shared" si="0"/>
        <v/>
      </c>
      <c r="J16" s="212"/>
      <c r="K16" s="213" t="str">
        <f t="shared" ref="K16:K34" si="2">IF(E16="","",F16*J16)</f>
        <v/>
      </c>
      <c r="L16" s="324"/>
      <c r="M16" s="329"/>
    </row>
    <row r="17" spans="2:13" s="122" customFormat="1" ht="72" x14ac:dyDescent="0.2">
      <c r="B17" s="22"/>
      <c r="C17" s="1" t="s">
        <v>416</v>
      </c>
      <c r="D17" s="4" t="s">
        <v>125</v>
      </c>
      <c r="E17" s="4"/>
      <c r="F17" s="199">
        <v>10</v>
      </c>
      <c r="G17" s="273"/>
      <c r="H17" s="67">
        <f t="shared" si="0"/>
        <v>0</v>
      </c>
      <c r="J17" s="212"/>
      <c r="K17" s="213" t="str">
        <f t="shared" si="2"/>
        <v/>
      </c>
      <c r="L17" s="324"/>
      <c r="M17" s="329"/>
    </row>
    <row r="18" spans="2:13" s="122" customFormat="1" x14ac:dyDescent="0.2">
      <c r="B18" s="22"/>
      <c r="C18" s="1"/>
      <c r="D18" s="4"/>
      <c r="E18" s="4"/>
      <c r="F18" s="199"/>
      <c r="G18" s="273"/>
      <c r="H18" s="67" t="str">
        <f t="shared" si="0"/>
        <v/>
      </c>
      <c r="J18" s="212"/>
      <c r="K18" s="213" t="str">
        <f t="shared" si="2"/>
        <v/>
      </c>
      <c r="L18" s="324"/>
      <c r="M18" s="329"/>
    </row>
    <row r="19" spans="2:13" s="122" customFormat="1" ht="72" x14ac:dyDescent="0.2">
      <c r="B19" s="22"/>
      <c r="C19" s="1" t="s">
        <v>417</v>
      </c>
      <c r="D19" s="4" t="s">
        <v>125</v>
      </c>
      <c r="E19" s="4"/>
      <c r="F19" s="199">
        <v>6</v>
      </c>
      <c r="G19" s="273"/>
      <c r="H19" s="67">
        <f t="shared" si="0"/>
        <v>0</v>
      </c>
      <c r="J19" s="214"/>
      <c r="K19" s="213" t="str">
        <f t="shared" si="2"/>
        <v/>
      </c>
      <c r="L19" s="324"/>
      <c r="M19" s="329"/>
    </row>
    <row r="20" spans="2:13" s="122" customFormat="1" x14ac:dyDescent="0.2">
      <c r="B20" s="22"/>
      <c r="C20" s="1"/>
      <c r="D20" s="4"/>
      <c r="E20" s="4"/>
      <c r="F20" s="199"/>
      <c r="G20" s="273"/>
      <c r="H20" s="67" t="str">
        <f t="shared" si="0"/>
        <v/>
      </c>
      <c r="J20" s="214"/>
      <c r="K20" s="213" t="str">
        <f t="shared" si="2"/>
        <v/>
      </c>
      <c r="L20" s="324"/>
      <c r="M20" s="329"/>
    </row>
    <row r="21" spans="2:13" s="122" customFormat="1" ht="72" x14ac:dyDescent="0.2">
      <c r="B21" s="22"/>
      <c r="C21" s="1" t="s">
        <v>418</v>
      </c>
      <c r="D21" s="4" t="s">
        <v>125</v>
      </c>
      <c r="E21" s="4"/>
      <c r="F21" s="199">
        <v>3</v>
      </c>
      <c r="G21" s="273"/>
      <c r="H21" s="67">
        <f t="shared" si="0"/>
        <v>0</v>
      </c>
      <c r="J21" s="214"/>
      <c r="K21" s="213" t="str">
        <f t="shared" si="2"/>
        <v/>
      </c>
      <c r="L21" s="324"/>
      <c r="M21" s="329"/>
    </row>
    <row r="22" spans="2:13" s="122" customFormat="1" x14ac:dyDescent="0.2">
      <c r="B22" s="22"/>
      <c r="C22" s="1"/>
      <c r="D22" s="4"/>
      <c r="E22" s="4"/>
      <c r="F22" s="199"/>
      <c r="G22" s="273"/>
      <c r="H22" s="67" t="str">
        <f t="shared" si="0"/>
        <v/>
      </c>
      <c r="J22" s="214"/>
      <c r="K22" s="213" t="str">
        <f t="shared" si="2"/>
        <v/>
      </c>
      <c r="L22" s="324"/>
      <c r="M22" s="329"/>
    </row>
    <row r="23" spans="2:13" s="122" customFormat="1" ht="72" x14ac:dyDescent="0.2">
      <c r="B23" s="22"/>
      <c r="C23" s="1" t="s">
        <v>419</v>
      </c>
      <c r="D23" s="4" t="s">
        <v>125</v>
      </c>
      <c r="E23" s="4"/>
      <c r="F23" s="199">
        <v>1</v>
      </c>
      <c r="G23" s="273"/>
      <c r="H23" s="67">
        <f t="shared" si="0"/>
        <v>0</v>
      </c>
      <c r="J23" s="214"/>
      <c r="K23" s="213" t="str">
        <f t="shared" si="2"/>
        <v/>
      </c>
      <c r="L23" s="324"/>
      <c r="M23" s="329"/>
    </row>
    <row r="24" spans="2:13" s="122" customFormat="1" x14ac:dyDescent="0.2">
      <c r="B24" s="22"/>
      <c r="C24" s="1"/>
      <c r="D24" s="4"/>
      <c r="E24" s="4"/>
      <c r="F24" s="199"/>
      <c r="G24" s="273"/>
      <c r="H24" s="67" t="str">
        <f t="shared" si="0"/>
        <v/>
      </c>
      <c r="J24" s="214"/>
      <c r="K24" s="213" t="str">
        <f t="shared" si="2"/>
        <v/>
      </c>
      <c r="L24" s="324"/>
      <c r="M24" s="329"/>
    </row>
    <row r="25" spans="2:13" s="122" customFormat="1" ht="72" x14ac:dyDescent="0.2">
      <c r="B25" s="22"/>
      <c r="C25" s="1" t="s">
        <v>420</v>
      </c>
      <c r="D25" s="4" t="s">
        <v>125</v>
      </c>
      <c r="E25" s="4"/>
      <c r="F25" s="199">
        <v>1</v>
      </c>
      <c r="G25" s="273"/>
      <c r="H25" s="67">
        <f t="shared" si="0"/>
        <v>0</v>
      </c>
      <c r="J25" s="212"/>
      <c r="K25" s="213" t="str">
        <f t="shared" si="2"/>
        <v/>
      </c>
      <c r="L25" s="324"/>
      <c r="M25" s="329"/>
    </row>
    <row r="26" spans="2:13" s="122" customFormat="1" x14ac:dyDescent="0.2">
      <c r="B26" s="22"/>
      <c r="C26" s="1"/>
      <c r="D26" s="4"/>
      <c r="E26" s="4"/>
      <c r="F26" s="199"/>
      <c r="G26" s="273"/>
      <c r="H26" s="67" t="str">
        <f t="shared" si="0"/>
        <v/>
      </c>
      <c r="J26" s="212"/>
      <c r="K26" s="213" t="str">
        <f t="shared" si="2"/>
        <v/>
      </c>
      <c r="L26" s="324"/>
      <c r="M26" s="329"/>
    </row>
    <row r="27" spans="2:13" s="122" customFormat="1" ht="72" x14ac:dyDescent="0.2">
      <c r="B27" s="22"/>
      <c r="C27" s="1" t="s">
        <v>421</v>
      </c>
      <c r="D27" s="4" t="s">
        <v>125</v>
      </c>
      <c r="E27" s="4"/>
      <c r="F27" s="199">
        <v>1</v>
      </c>
      <c r="G27" s="273"/>
      <c r="H27" s="67">
        <f t="shared" si="0"/>
        <v>0</v>
      </c>
      <c r="J27" s="213"/>
      <c r="K27" s="213" t="str">
        <f t="shared" si="2"/>
        <v/>
      </c>
      <c r="L27" s="324"/>
      <c r="M27" s="329"/>
    </row>
    <row r="28" spans="2:13" s="122" customFormat="1" x14ac:dyDescent="0.2">
      <c r="B28" s="22"/>
      <c r="C28" s="77"/>
      <c r="D28" s="4"/>
      <c r="E28" s="4"/>
      <c r="F28" s="199"/>
      <c r="G28" s="273"/>
      <c r="H28" s="67" t="str">
        <f t="shared" si="0"/>
        <v/>
      </c>
      <c r="J28" s="212"/>
      <c r="K28" s="213" t="str">
        <f t="shared" si="2"/>
        <v/>
      </c>
      <c r="L28" s="324"/>
      <c r="M28" s="329"/>
    </row>
    <row r="29" spans="2:13" s="122" customFormat="1" x14ac:dyDescent="0.2">
      <c r="B29" s="22"/>
      <c r="C29" s="77"/>
      <c r="D29" s="4"/>
      <c r="E29" s="4"/>
      <c r="F29" s="76"/>
      <c r="G29" s="70"/>
      <c r="H29" s="67" t="str">
        <f t="shared" si="0"/>
        <v/>
      </c>
      <c r="J29" s="212"/>
      <c r="K29" s="213" t="str">
        <f t="shared" si="2"/>
        <v/>
      </c>
      <c r="L29" s="324"/>
      <c r="M29" s="329"/>
    </row>
    <row r="30" spans="2:13" s="122" customFormat="1" ht="12" customHeight="1" x14ac:dyDescent="0.2">
      <c r="B30" s="68"/>
      <c r="C30" s="1"/>
      <c r="D30" s="4"/>
      <c r="E30" s="4"/>
      <c r="F30" s="76"/>
      <c r="G30" s="70"/>
      <c r="H30" s="67" t="str">
        <f t="shared" si="0"/>
        <v/>
      </c>
      <c r="J30" s="212"/>
      <c r="K30" s="213" t="str">
        <f t="shared" si="2"/>
        <v/>
      </c>
      <c r="L30" s="324"/>
      <c r="M30" s="329"/>
    </row>
    <row r="31" spans="2:13" s="122" customFormat="1" ht="12" customHeight="1" x14ac:dyDescent="0.2">
      <c r="B31" s="22"/>
      <c r="C31" s="1"/>
      <c r="D31" s="4"/>
      <c r="E31" s="4"/>
      <c r="F31" s="76"/>
      <c r="G31" s="70"/>
      <c r="H31" s="67" t="str">
        <f t="shared" si="0"/>
        <v/>
      </c>
      <c r="J31" s="212"/>
      <c r="K31" s="213" t="str">
        <f t="shared" si="2"/>
        <v/>
      </c>
      <c r="L31" s="324"/>
      <c r="M31" s="329"/>
    </row>
    <row r="32" spans="2:13" s="122" customFormat="1" ht="12" customHeight="1" x14ac:dyDescent="0.2">
      <c r="B32" s="22"/>
      <c r="C32" s="1"/>
      <c r="D32" s="4"/>
      <c r="E32" s="4"/>
      <c r="F32" s="76"/>
      <c r="G32" s="70"/>
      <c r="H32" s="67" t="str">
        <f t="shared" si="0"/>
        <v/>
      </c>
      <c r="J32" s="212"/>
      <c r="K32" s="213" t="str">
        <f t="shared" si="2"/>
        <v/>
      </c>
      <c r="L32" s="324"/>
      <c r="M32" s="329"/>
    </row>
    <row r="33" spans="2:18" s="122" customFormat="1" ht="12" customHeight="1" x14ac:dyDescent="0.2">
      <c r="B33" s="22"/>
      <c r="C33" s="1"/>
      <c r="D33" s="4"/>
      <c r="E33" s="4"/>
      <c r="F33" s="76"/>
      <c r="G33" s="70"/>
      <c r="H33" s="67" t="str">
        <f t="shared" si="0"/>
        <v/>
      </c>
      <c r="J33" s="213"/>
      <c r="K33" s="213" t="str">
        <f t="shared" si="2"/>
        <v/>
      </c>
      <c r="L33" s="324"/>
      <c r="M33" s="329"/>
    </row>
    <row r="34" spans="2:18" s="122" customFormat="1" ht="12" customHeight="1" x14ac:dyDescent="0.2">
      <c r="B34" s="22"/>
      <c r="C34" s="1"/>
      <c r="D34" s="4"/>
      <c r="E34" s="4"/>
      <c r="F34" s="76"/>
      <c r="G34" s="70"/>
      <c r="H34" s="67" t="str">
        <f t="shared" si="0"/>
        <v/>
      </c>
      <c r="J34" s="212"/>
      <c r="K34" s="213" t="str">
        <f t="shared" si="2"/>
        <v/>
      </c>
      <c r="L34" s="324"/>
      <c r="M34" s="329"/>
    </row>
    <row r="35" spans="2:18" s="126" customFormat="1" x14ac:dyDescent="0.2">
      <c r="B35" s="127"/>
      <c r="C35" s="1"/>
      <c r="D35" s="99"/>
      <c r="E35" s="99"/>
      <c r="F35" s="128"/>
      <c r="G35" s="98"/>
      <c r="H35" s="67" t="str">
        <f t="shared" si="0"/>
        <v/>
      </c>
      <c r="J35" s="212"/>
      <c r="K35" s="213" t="str">
        <f>IF(E53="","",F53*J35)</f>
        <v/>
      </c>
      <c r="L35" s="324"/>
      <c r="M35" s="329"/>
    </row>
    <row r="36" spans="2:18" s="44" customFormat="1" ht="24.75" customHeight="1" x14ac:dyDescent="0.2">
      <c r="B36" s="159" t="str">
        <f>B11</f>
        <v>G1000</v>
      </c>
      <c r="C36" s="158" t="str">
        <f>"TOTAL CARRIED FORWARD"&amp;IF(H36=H$1," TO SUMMARY","")</f>
        <v>TOTAL CARRIED FORWARD</v>
      </c>
      <c r="D36" s="129"/>
      <c r="E36" s="129"/>
      <c r="F36" s="130"/>
      <c r="G36" s="131"/>
      <c r="H36" s="132">
        <f>SUM(H9:H35)</f>
        <v>0</v>
      </c>
      <c r="J36" s="215"/>
      <c r="K36" s="216">
        <f>SUM(K9:K35)</f>
        <v>0</v>
      </c>
      <c r="L36" s="325"/>
      <c r="M36" s="330"/>
    </row>
    <row r="37" spans="2:18" s="126" customFormat="1" ht="6" customHeight="1" x14ac:dyDescent="0.2">
      <c r="B37" s="133"/>
      <c r="C37" s="134"/>
      <c r="D37" s="135"/>
      <c r="E37" s="135"/>
      <c r="F37" s="136"/>
      <c r="G37" s="137"/>
      <c r="H37" s="138"/>
      <c r="J37" s="227"/>
      <c r="K37" s="227"/>
      <c r="L37" s="322"/>
      <c r="M37" s="101"/>
    </row>
    <row r="38" spans="2:18" s="101" customFormat="1" ht="18" customHeight="1" x14ac:dyDescent="0.2">
      <c r="B38" s="102" t="e">
        <f>B3</f>
        <v>#REF!</v>
      </c>
      <c r="C38" s="103"/>
      <c r="D38" s="104"/>
      <c r="E38" s="104"/>
      <c r="F38" s="397" t="e">
        <f>F3</f>
        <v>#REF!</v>
      </c>
      <c r="G38" s="397"/>
      <c r="H38" s="397"/>
      <c r="J38" s="209"/>
      <c r="K38" s="209"/>
      <c r="L38" s="327"/>
      <c r="M38" s="122"/>
      <c r="N38" s="104"/>
    </row>
    <row r="39" spans="2:18" s="101" customFormat="1" ht="16.5" customHeight="1" x14ac:dyDescent="0.2">
      <c r="B39" s="106" t="e">
        <f>B4</f>
        <v>#REF!</v>
      </c>
      <c r="C39" s="103"/>
      <c r="D39" s="104"/>
      <c r="E39" s="104"/>
      <c r="F39" s="104"/>
      <c r="G39" s="104"/>
      <c r="I39" s="105"/>
      <c r="J39" s="217"/>
      <c r="K39" s="209"/>
      <c r="L39" s="327"/>
      <c r="M39" s="122"/>
      <c r="N39" s="104"/>
    </row>
    <row r="40" spans="2:18" s="126" customFormat="1" ht="15" customHeight="1" x14ac:dyDescent="0.2">
      <c r="B40" s="139"/>
      <c r="C40" s="139"/>
      <c r="D40" s="74"/>
      <c r="E40" s="74"/>
      <c r="F40" s="140"/>
      <c r="G40" s="141"/>
      <c r="H40" s="142"/>
      <c r="J40" s="209"/>
      <c r="K40" s="209"/>
      <c r="L40" s="327"/>
      <c r="M40" s="122"/>
    </row>
    <row r="41" spans="2:18" s="126" customFormat="1" ht="18.75" customHeight="1" x14ac:dyDescent="0.2">
      <c r="B41" s="401" t="str">
        <f>B6</f>
        <v>SCHEDULE G: CONTRACT PARTICIPATION GOALS</v>
      </c>
      <c r="C41" s="402"/>
      <c r="D41" s="44"/>
      <c r="E41" s="44"/>
      <c r="F41" s="403" t="str">
        <f>F6</f>
        <v>SCHEDULE G</v>
      </c>
      <c r="G41" s="403"/>
      <c r="H41" s="404"/>
      <c r="J41" s="209"/>
      <c r="K41" s="209"/>
      <c r="L41" s="327"/>
      <c r="M41" s="122"/>
    </row>
    <row r="42" spans="2:18" s="126" customFormat="1" ht="24.75" customHeight="1" x14ac:dyDescent="0.2">
      <c r="B42" s="409" t="e">
        <f>B7</f>
        <v>#REF!</v>
      </c>
      <c r="C42" s="410"/>
      <c r="D42" s="410"/>
      <c r="E42" s="410"/>
      <c r="F42" s="410"/>
      <c r="G42" s="410"/>
      <c r="H42" s="411"/>
      <c r="J42" s="209"/>
      <c r="K42" s="209"/>
      <c r="L42" s="327"/>
      <c r="M42" s="122"/>
      <c r="R42" s="126">
        <f>603034.52/1.15</f>
        <v>524377.84347826091</v>
      </c>
    </row>
    <row r="43" spans="2:18" s="126" customFormat="1" ht="24" customHeight="1" x14ac:dyDescent="0.2">
      <c r="B43" s="118" t="s">
        <v>1</v>
      </c>
      <c r="C43" s="19" t="s">
        <v>2</v>
      </c>
      <c r="D43" s="19" t="s">
        <v>3</v>
      </c>
      <c r="E43" s="19" t="s">
        <v>4</v>
      </c>
      <c r="F43" s="119" t="s">
        <v>5</v>
      </c>
      <c r="G43" s="120" t="s">
        <v>6</v>
      </c>
      <c r="H43" s="121" t="s">
        <v>7</v>
      </c>
      <c r="J43" s="208" t="s">
        <v>444</v>
      </c>
      <c r="K43" s="208" t="s">
        <v>445</v>
      </c>
      <c r="L43" s="323"/>
      <c r="M43" s="44"/>
      <c r="R43" s="126">
        <f>R42/1.1</f>
        <v>476707.13043478259</v>
      </c>
    </row>
    <row r="44" spans="2:18" s="126" customFormat="1" ht="26.25" customHeight="1" x14ac:dyDescent="0.2">
      <c r="B44" s="143" t="s">
        <v>151</v>
      </c>
      <c r="C44" s="144"/>
      <c r="D44" s="145"/>
      <c r="E44" s="145"/>
      <c r="F44" s="146"/>
      <c r="G44" s="147"/>
      <c r="H44" s="148">
        <f>H36</f>
        <v>0</v>
      </c>
      <c r="J44" s="210"/>
      <c r="K44" s="211">
        <f>K36</f>
        <v>0</v>
      </c>
      <c r="L44" s="326"/>
      <c r="M44" s="331"/>
      <c r="R44" s="126">
        <f>R43/1.1</f>
        <v>433370.11857707507</v>
      </c>
    </row>
    <row r="45" spans="2:18" s="122" customFormat="1" ht="12" customHeight="1" x14ac:dyDescent="0.2">
      <c r="B45" s="22"/>
      <c r="C45" s="1"/>
      <c r="D45" s="9"/>
      <c r="E45" s="9"/>
      <c r="F45" s="69"/>
      <c r="G45" s="70"/>
      <c r="H45" s="67" t="str">
        <f t="shared" ref="H45:H79" si="3">IF(D45="","",F45*G45)</f>
        <v/>
      </c>
      <c r="J45" s="212"/>
      <c r="K45" s="213" t="str">
        <f>IF(E45="","",F45*J45)</f>
        <v/>
      </c>
      <c r="L45" s="324"/>
      <c r="M45" s="329"/>
    </row>
    <row r="46" spans="2:18" s="122" customFormat="1" x14ac:dyDescent="0.2">
      <c r="B46" s="68" t="s">
        <v>422</v>
      </c>
      <c r="C46" s="1" t="s">
        <v>423</v>
      </c>
      <c r="D46" s="4"/>
      <c r="E46" s="4"/>
      <c r="F46" s="76"/>
      <c r="G46" s="70"/>
      <c r="H46" s="67" t="str">
        <f t="shared" si="3"/>
        <v/>
      </c>
      <c r="J46" s="212"/>
      <c r="K46" s="213" t="str">
        <f>IF(E46="","",F46*J46)</f>
        <v/>
      </c>
      <c r="L46" s="324"/>
      <c r="M46" s="329"/>
    </row>
    <row r="47" spans="2:18" s="122" customFormat="1" ht="12" customHeight="1" x14ac:dyDescent="0.2">
      <c r="B47" s="68"/>
      <c r="C47" s="1"/>
      <c r="D47" s="4"/>
      <c r="E47" s="4"/>
      <c r="F47" s="76"/>
      <c r="G47" s="70"/>
      <c r="H47" s="67" t="str">
        <f t="shared" si="3"/>
        <v/>
      </c>
      <c r="J47" s="212"/>
      <c r="K47" s="213" t="str">
        <f>IF(E47="","",F47*J47)</f>
        <v/>
      </c>
      <c r="L47" s="324"/>
      <c r="M47" s="329"/>
    </row>
    <row r="48" spans="2:18" s="122" customFormat="1" ht="36" x14ac:dyDescent="0.2">
      <c r="B48" s="22"/>
      <c r="C48" s="1" t="s">
        <v>424</v>
      </c>
      <c r="D48" s="4" t="s">
        <v>425</v>
      </c>
      <c r="E48" s="4"/>
      <c r="F48" s="65">
        <v>1</v>
      </c>
      <c r="G48" s="70">
        <v>30772796.84</v>
      </c>
      <c r="H48" s="88">
        <f t="shared" si="3"/>
        <v>30772796.84</v>
      </c>
      <c r="J48" s="212"/>
      <c r="K48" s="213" t="str">
        <f>IF(E48="","",F48*J48)</f>
        <v/>
      </c>
      <c r="L48" s="324"/>
      <c r="M48" s="329"/>
    </row>
    <row r="49" spans="2:14" s="122" customFormat="1" ht="12" customHeight="1" x14ac:dyDescent="0.2">
      <c r="B49" s="22"/>
      <c r="C49" s="1"/>
      <c r="D49" s="4"/>
      <c r="E49" s="4"/>
      <c r="F49" s="76"/>
      <c r="G49" s="70"/>
      <c r="H49" s="88" t="str">
        <f t="shared" si="3"/>
        <v/>
      </c>
      <c r="J49" s="213"/>
      <c r="K49" s="213" t="str">
        <f>IF(E49="","",F49*J49)</f>
        <v/>
      </c>
      <c r="L49" s="324"/>
      <c r="M49" s="329"/>
    </row>
    <row r="50" spans="2:14" s="122" customFormat="1" ht="24" x14ac:dyDescent="0.2">
      <c r="B50" s="22"/>
      <c r="C50" s="1" t="s">
        <v>426</v>
      </c>
      <c r="D50" s="4" t="s">
        <v>45</v>
      </c>
      <c r="E50" s="4"/>
      <c r="F50" s="65">
        <f>H48</f>
        <v>30772796.84</v>
      </c>
      <c r="G50" s="173"/>
      <c r="H50" s="88">
        <f t="shared" si="3"/>
        <v>0</v>
      </c>
      <c r="J50" s="212"/>
      <c r="K50" s="213" t="str">
        <f t="shared" ref="K50:K66" si="4">IF(E50="","",F50*J50)</f>
        <v/>
      </c>
      <c r="L50" s="324"/>
      <c r="M50" s="329"/>
      <c r="N50" s="391">
        <f>H48+H52</f>
        <v>39570626.310000002</v>
      </c>
    </row>
    <row r="51" spans="2:14" s="122" customFormat="1" ht="12" customHeight="1" x14ac:dyDescent="0.2">
      <c r="B51" s="22"/>
      <c r="C51" s="1"/>
      <c r="D51" s="4"/>
      <c r="E51" s="4"/>
      <c r="F51" s="76"/>
      <c r="G51" s="70"/>
      <c r="H51" s="88" t="str">
        <f t="shared" si="3"/>
        <v/>
      </c>
      <c r="J51" s="212"/>
      <c r="K51" s="213" t="str">
        <f t="shared" si="4"/>
        <v/>
      </c>
      <c r="L51" s="324"/>
      <c r="M51" s="329"/>
    </row>
    <row r="52" spans="2:14" s="126" customFormat="1" ht="36" x14ac:dyDescent="0.2">
      <c r="B52" s="71"/>
      <c r="C52" s="8" t="s">
        <v>427</v>
      </c>
      <c r="D52" s="4" t="s">
        <v>425</v>
      </c>
      <c r="E52" s="4"/>
      <c r="F52" s="65">
        <v>1</v>
      </c>
      <c r="G52" s="70">
        <v>8797829.4700000007</v>
      </c>
      <c r="H52" s="88">
        <f t="shared" si="3"/>
        <v>8797829.4700000007</v>
      </c>
      <c r="J52" s="212"/>
      <c r="K52" s="213" t="str">
        <f t="shared" si="4"/>
        <v/>
      </c>
      <c r="L52" s="324"/>
      <c r="M52" s="329"/>
    </row>
    <row r="53" spans="2:14" s="122" customFormat="1" ht="12" customHeight="1" x14ac:dyDescent="0.2">
      <c r="B53" s="68"/>
      <c r="C53" s="1"/>
      <c r="D53" s="4"/>
      <c r="E53" s="4"/>
      <c r="F53" s="76"/>
      <c r="G53" s="70"/>
      <c r="H53" s="88" t="str">
        <f t="shared" si="3"/>
        <v/>
      </c>
      <c r="J53" s="214"/>
      <c r="K53" s="213" t="str">
        <f t="shared" si="4"/>
        <v/>
      </c>
      <c r="L53" s="324"/>
      <c r="M53" s="329"/>
    </row>
    <row r="54" spans="2:14" s="122" customFormat="1" ht="24" x14ac:dyDescent="0.2">
      <c r="B54" s="22"/>
      <c r="C54" s="1" t="s">
        <v>428</v>
      </c>
      <c r="D54" s="4" t="s">
        <v>45</v>
      </c>
      <c r="E54" s="4"/>
      <c r="F54" s="65">
        <f>H52</f>
        <v>8797829.4700000007</v>
      </c>
      <c r="G54" s="173"/>
      <c r="H54" s="88">
        <f t="shared" si="3"/>
        <v>0</v>
      </c>
      <c r="J54" s="214"/>
      <c r="K54" s="213" t="str">
        <f t="shared" si="4"/>
        <v/>
      </c>
      <c r="L54" s="324"/>
      <c r="M54" s="329"/>
    </row>
    <row r="55" spans="2:14" s="122" customFormat="1" ht="12" customHeight="1" x14ac:dyDescent="0.2">
      <c r="B55" s="68"/>
      <c r="C55" s="1"/>
      <c r="D55" s="4"/>
      <c r="E55" s="4"/>
      <c r="F55" s="76"/>
      <c r="G55" s="70"/>
      <c r="H55" s="88" t="str">
        <f t="shared" si="3"/>
        <v/>
      </c>
      <c r="J55" s="214"/>
      <c r="K55" s="213" t="str">
        <f t="shared" si="4"/>
        <v/>
      </c>
      <c r="L55" s="324"/>
      <c r="M55" s="329"/>
    </row>
    <row r="56" spans="2:14" s="122" customFormat="1" ht="24" x14ac:dyDescent="0.2">
      <c r="B56" s="22"/>
      <c r="C56" s="1" t="s">
        <v>429</v>
      </c>
      <c r="D56" s="4" t="s">
        <v>94</v>
      </c>
      <c r="E56" s="4"/>
      <c r="F56" s="76">
        <v>1</v>
      </c>
      <c r="G56" s="70"/>
      <c r="H56" s="67">
        <f t="shared" si="3"/>
        <v>0</v>
      </c>
      <c r="J56" s="214"/>
      <c r="K56" s="213" t="str">
        <f t="shared" si="4"/>
        <v/>
      </c>
      <c r="L56" s="324"/>
      <c r="M56" s="329"/>
    </row>
    <row r="57" spans="2:14" s="122" customFormat="1" ht="12" customHeight="1" x14ac:dyDescent="0.2">
      <c r="B57" s="22"/>
      <c r="C57" s="1"/>
      <c r="D57" s="4"/>
      <c r="E57" s="4"/>
      <c r="F57" s="76"/>
      <c r="G57" s="170"/>
      <c r="H57" s="72" t="str">
        <f t="shared" si="3"/>
        <v/>
      </c>
      <c r="J57" s="214"/>
      <c r="K57" s="213" t="str">
        <f t="shared" si="4"/>
        <v/>
      </c>
      <c r="L57" s="324"/>
      <c r="M57" s="329"/>
    </row>
    <row r="58" spans="2:14" s="122" customFormat="1" ht="36" x14ac:dyDescent="0.2">
      <c r="B58" s="22" t="s">
        <v>430</v>
      </c>
      <c r="C58" s="1" t="s">
        <v>431</v>
      </c>
      <c r="D58" s="4"/>
      <c r="E58" s="4"/>
      <c r="F58" s="76"/>
      <c r="G58" s="171"/>
      <c r="H58" s="72" t="str">
        <f t="shared" si="3"/>
        <v/>
      </c>
      <c r="J58" s="212"/>
      <c r="K58" s="213" t="str">
        <f t="shared" si="4"/>
        <v/>
      </c>
      <c r="L58" s="324"/>
      <c r="M58" s="329"/>
    </row>
    <row r="59" spans="2:14" s="122" customFormat="1" x14ac:dyDescent="0.2">
      <c r="B59" s="22"/>
      <c r="C59" s="1"/>
      <c r="D59" s="4"/>
      <c r="E59" s="4"/>
      <c r="F59" s="76"/>
      <c r="G59" s="171"/>
      <c r="H59" s="72" t="str">
        <f t="shared" si="3"/>
        <v/>
      </c>
      <c r="J59" s="212"/>
      <c r="K59" s="213" t="str">
        <f t="shared" si="4"/>
        <v/>
      </c>
      <c r="L59" s="324"/>
      <c r="M59" s="329"/>
    </row>
    <row r="60" spans="2:14" s="122" customFormat="1" x14ac:dyDescent="0.2">
      <c r="B60" s="22"/>
      <c r="C60" s="1" t="s">
        <v>432</v>
      </c>
      <c r="D60" s="4"/>
      <c r="E60" s="4"/>
      <c r="F60" s="76"/>
      <c r="G60" s="171"/>
      <c r="H60" s="72" t="str">
        <f t="shared" si="3"/>
        <v/>
      </c>
      <c r="J60" s="213"/>
      <c r="K60" s="213" t="str">
        <f t="shared" si="4"/>
        <v/>
      </c>
      <c r="L60" s="324"/>
      <c r="M60" s="329"/>
    </row>
    <row r="61" spans="2:14" s="122" customFormat="1" x14ac:dyDescent="0.2">
      <c r="B61" s="22"/>
      <c r="C61" s="1"/>
      <c r="D61" s="4"/>
      <c r="E61" s="4"/>
      <c r="F61" s="76"/>
      <c r="G61" s="171"/>
      <c r="H61" s="72" t="str">
        <f t="shared" si="3"/>
        <v/>
      </c>
      <c r="J61" s="212"/>
      <c r="K61" s="213" t="str">
        <f t="shared" si="4"/>
        <v/>
      </c>
      <c r="L61" s="324"/>
      <c r="M61" s="329"/>
    </row>
    <row r="62" spans="2:14" s="122" customFormat="1" x14ac:dyDescent="0.2">
      <c r="B62" s="22"/>
      <c r="C62" s="77" t="s">
        <v>433</v>
      </c>
      <c r="D62" s="4" t="s">
        <v>397</v>
      </c>
      <c r="E62" s="4"/>
      <c r="F62" s="76">
        <v>1</v>
      </c>
      <c r="G62" s="171">
        <v>350000</v>
      </c>
      <c r="H62" s="72">
        <f t="shared" si="3"/>
        <v>350000</v>
      </c>
      <c r="J62" s="212"/>
      <c r="K62" s="213" t="str">
        <f t="shared" si="4"/>
        <v/>
      </c>
      <c r="L62" s="324"/>
      <c r="M62" s="329"/>
    </row>
    <row r="63" spans="2:14" s="122" customFormat="1" x14ac:dyDescent="0.2">
      <c r="B63" s="22"/>
      <c r="C63" s="77"/>
      <c r="D63" s="4"/>
      <c r="E63" s="4"/>
      <c r="F63" s="76"/>
      <c r="G63" s="171"/>
      <c r="H63" s="72" t="str">
        <f t="shared" si="3"/>
        <v/>
      </c>
      <c r="J63" s="212"/>
      <c r="K63" s="213" t="str">
        <f t="shared" si="4"/>
        <v/>
      </c>
      <c r="L63" s="324"/>
      <c r="M63" s="329"/>
    </row>
    <row r="64" spans="2:14" s="122" customFormat="1" ht="24" x14ac:dyDescent="0.2">
      <c r="B64" s="22"/>
      <c r="C64" s="77" t="s">
        <v>434</v>
      </c>
      <c r="D64" s="4" t="s">
        <v>45</v>
      </c>
      <c r="E64" s="4"/>
      <c r="F64" s="65">
        <f>H62</f>
        <v>350000</v>
      </c>
      <c r="G64" s="173"/>
      <c r="H64" s="72">
        <f t="shared" si="3"/>
        <v>0</v>
      </c>
      <c r="J64" s="212"/>
      <c r="K64" s="213" t="str">
        <f t="shared" si="4"/>
        <v/>
      </c>
      <c r="L64" s="324"/>
      <c r="M64" s="329"/>
    </row>
    <row r="65" spans="2:13" s="122" customFormat="1" x14ac:dyDescent="0.2">
      <c r="B65" s="22"/>
      <c r="C65" s="1"/>
      <c r="D65" s="4"/>
      <c r="E65" s="4"/>
      <c r="F65" s="76"/>
      <c r="G65" s="171"/>
      <c r="H65" s="72" t="str">
        <f t="shared" si="3"/>
        <v/>
      </c>
      <c r="J65" s="212"/>
      <c r="K65" s="213" t="str">
        <f t="shared" si="4"/>
        <v/>
      </c>
      <c r="L65" s="324"/>
      <c r="M65" s="329"/>
    </row>
    <row r="66" spans="2:13" s="122" customFormat="1" x14ac:dyDescent="0.2">
      <c r="B66" s="22"/>
      <c r="C66" s="1" t="s">
        <v>435</v>
      </c>
      <c r="D66" s="4"/>
      <c r="E66" s="4"/>
      <c r="F66" s="76"/>
      <c r="G66" s="171"/>
      <c r="H66" s="72" t="str">
        <f t="shared" si="3"/>
        <v/>
      </c>
      <c r="J66" s="213"/>
      <c r="K66" s="213" t="str">
        <f t="shared" si="4"/>
        <v/>
      </c>
      <c r="L66" s="324"/>
      <c r="M66" s="329"/>
    </row>
    <row r="67" spans="2:13" s="122" customFormat="1" x14ac:dyDescent="0.2">
      <c r="B67" s="22"/>
      <c r="C67" s="1"/>
      <c r="D67" s="4"/>
      <c r="E67" s="4"/>
      <c r="F67" s="76"/>
      <c r="G67" s="171"/>
      <c r="H67" s="72" t="str">
        <f t="shared" si="3"/>
        <v/>
      </c>
      <c r="J67" s="213"/>
      <c r="K67" s="213" t="str">
        <f t="shared" ref="K67:K77" si="5">IF(E67="","",F67*J67)</f>
        <v/>
      </c>
      <c r="L67" s="324"/>
      <c r="M67" s="329"/>
    </row>
    <row r="68" spans="2:13" s="122" customFormat="1" x14ac:dyDescent="0.2">
      <c r="B68" s="22"/>
      <c r="C68" s="77" t="s">
        <v>433</v>
      </c>
      <c r="D68" s="4" t="s">
        <v>397</v>
      </c>
      <c r="E68" s="4"/>
      <c r="F68" s="76">
        <v>1</v>
      </c>
      <c r="G68" s="171">
        <v>500000</v>
      </c>
      <c r="H68" s="72">
        <f t="shared" si="3"/>
        <v>500000</v>
      </c>
      <c r="J68" s="213"/>
      <c r="K68" s="213" t="str">
        <f t="shared" si="5"/>
        <v/>
      </c>
      <c r="L68" s="324"/>
      <c r="M68" s="329"/>
    </row>
    <row r="69" spans="2:13" s="122" customFormat="1" x14ac:dyDescent="0.2">
      <c r="B69" s="22"/>
      <c r="C69" s="77"/>
      <c r="D69" s="4"/>
      <c r="E69" s="4"/>
      <c r="F69" s="76"/>
      <c r="G69" s="171"/>
      <c r="H69" s="72" t="str">
        <f t="shared" si="3"/>
        <v/>
      </c>
      <c r="J69" s="213"/>
      <c r="K69" s="213" t="str">
        <f t="shared" si="5"/>
        <v/>
      </c>
      <c r="L69" s="324"/>
      <c r="M69" s="329"/>
    </row>
    <row r="70" spans="2:13" s="122" customFormat="1" ht="24" x14ac:dyDescent="0.2">
      <c r="B70" s="22"/>
      <c r="C70" s="77" t="s">
        <v>436</v>
      </c>
      <c r="D70" s="4" t="s">
        <v>45</v>
      </c>
      <c r="E70" s="4"/>
      <c r="F70" s="65">
        <f>H68</f>
        <v>500000</v>
      </c>
      <c r="G70" s="173"/>
      <c r="H70" s="72">
        <f t="shared" si="3"/>
        <v>0</v>
      </c>
      <c r="J70" s="213"/>
      <c r="K70" s="213" t="str">
        <f t="shared" si="5"/>
        <v/>
      </c>
      <c r="L70" s="324"/>
      <c r="M70" s="329"/>
    </row>
    <row r="71" spans="2:13" s="122" customFormat="1" x14ac:dyDescent="0.2">
      <c r="B71" s="22"/>
      <c r="C71" s="1"/>
      <c r="D71" s="4"/>
      <c r="E71" s="4"/>
      <c r="F71" s="76"/>
      <c r="G71" s="171"/>
      <c r="H71" s="72" t="str">
        <f t="shared" si="3"/>
        <v/>
      </c>
      <c r="J71" s="213"/>
      <c r="K71" s="213" t="str">
        <f t="shared" si="5"/>
        <v/>
      </c>
      <c r="L71" s="324"/>
      <c r="M71" s="329"/>
    </row>
    <row r="72" spans="2:13" s="122" customFormat="1" x14ac:dyDescent="0.2">
      <c r="B72" s="22"/>
      <c r="C72" s="1" t="s">
        <v>437</v>
      </c>
      <c r="D72" s="4"/>
      <c r="E72" s="4"/>
      <c r="F72" s="76"/>
      <c r="G72" s="171"/>
      <c r="H72" s="72" t="str">
        <f t="shared" si="3"/>
        <v/>
      </c>
      <c r="J72" s="213"/>
      <c r="K72" s="213" t="str">
        <f t="shared" si="5"/>
        <v/>
      </c>
      <c r="L72" s="324"/>
      <c r="M72" s="329"/>
    </row>
    <row r="73" spans="2:13" s="122" customFormat="1" x14ac:dyDescent="0.2">
      <c r="B73" s="22"/>
      <c r="C73" s="1"/>
      <c r="D73" s="4"/>
      <c r="E73" s="4"/>
      <c r="F73" s="76"/>
      <c r="G73" s="171"/>
      <c r="H73" s="72" t="str">
        <f t="shared" si="3"/>
        <v/>
      </c>
      <c r="J73" s="213"/>
      <c r="K73" s="213" t="str">
        <f t="shared" si="5"/>
        <v/>
      </c>
      <c r="L73" s="324"/>
      <c r="M73" s="329"/>
    </row>
    <row r="74" spans="2:13" s="122" customFormat="1" x14ac:dyDescent="0.2">
      <c r="B74" s="22"/>
      <c r="C74" s="77" t="s">
        <v>433</v>
      </c>
      <c r="D74" s="4" t="s">
        <v>397</v>
      </c>
      <c r="E74" s="4"/>
      <c r="F74" s="76">
        <v>1</v>
      </c>
      <c r="G74" s="171">
        <v>600000</v>
      </c>
      <c r="H74" s="72">
        <f t="shared" si="3"/>
        <v>600000</v>
      </c>
      <c r="J74" s="213"/>
      <c r="K74" s="213" t="str">
        <f t="shared" si="5"/>
        <v/>
      </c>
      <c r="L74" s="324"/>
      <c r="M74" s="329"/>
    </row>
    <row r="75" spans="2:13" s="122" customFormat="1" x14ac:dyDescent="0.2">
      <c r="B75" s="22"/>
      <c r="C75" s="77"/>
      <c r="D75" s="4"/>
      <c r="E75" s="4"/>
      <c r="F75" s="76"/>
      <c r="G75" s="171"/>
      <c r="H75" s="72" t="str">
        <f t="shared" si="3"/>
        <v/>
      </c>
      <c r="J75" s="213"/>
      <c r="K75" s="213" t="str">
        <f t="shared" si="5"/>
        <v/>
      </c>
      <c r="L75" s="324"/>
      <c r="M75" s="329"/>
    </row>
    <row r="76" spans="2:13" s="122" customFormat="1" ht="24" x14ac:dyDescent="0.2">
      <c r="B76" s="22"/>
      <c r="C76" s="77" t="s">
        <v>438</v>
      </c>
      <c r="D76" s="4" t="s">
        <v>45</v>
      </c>
      <c r="E76" s="4"/>
      <c r="F76" s="65">
        <f>H74</f>
        <v>600000</v>
      </c>
      <c r="G76" s="173"/>
      <c r="H76" s="72">
        <f t="shared" si="3"/>
        <v>0</v>
      </c>
      <c r="J76" s="213"/>
      <c r="K76" s="213" t="str">
        <f t="shared" si="5"/>
        <v/>
      </c>
      <c r="L76" s="324"/>
      <c r="M76" s="329"/>
    </row>
    <row r="77" spans="2:13" s="122" customFormat="1" x14ac:dyDescent="0.2">
      <c r="B77" s="22"/>
      <c r="C77" s="1"/>
      <c r="D77" s="4"/>
      <c r="E77" s="4"/>
      <c r="F77" s="76"/>
      <c r="G77" s="171"/>
      <c r="H77" s="72" t="str">
        <f t="shared" si="3"/>
        <v/>
      </c>
      <c r="J77" s="213"/>
      <c r="K77" s="213" t="str">
        <f t="shared" si="5"/>
        <v/>
      </c>
      <c r="L77" s="324"/>
      <c r="M77" s="329"/>
    </row>
    <row r="78" spans="2:13" s="122" customFormat="1" ht="36" x14ac:dyDescent="0.2">
      <c r="B78" s="22"/>
      <c r="C78" s="1" t="s">
        <v>512</v>
      </c>
      <c r="D78" s="9" t="s">
        <v>397</v>
      </c>
      <c r="E78" s="9"/>
      <c r="F78" s="69">
        <v>1</v>
      </c>
      <c r="G78" s="421">
        <v>125000</v>
      </c>
      <c r="H78" s="422">
        <f t="shared" si="3"/>
        <v>125000</v>
      </c>
      <c r="J78" s="213"/>
      <c r="K78" s="213"/>
      <c r="L78" s="324"/>
      <c r="M78" s="329"/>
    </row>
    <row r="79" spans="2:13" s="122" customFormat="1" ht="24" x14ac:dyDescent="0.2">
      <c r="B79" s="22"/>
      <c r="C79" s="77" t="s">
        <v>513</v>
      </c>
      <c r="D79" s="4" t="s">
        <v>45</v>
      </c>
      <c r="E79" s="4"/>
      <c r="F79" s="76">
        <f>H78</f>
        <v>125000</v>
      </c>
      <c r="G79" s="170"/>
      <c r="H79" s="72">
        <f t="shared" si="3"/>
        <v>0</v>
      </c>
      <c r="J79" s="213"/>
      <c r="K79" s="213"/>
      <c r="L79" s="324"/>
      <c r="M79" s="329"/>
    </row>
    <row r="80" spans="2:13" s="122" customFormat="1" x14ac:dyDescent="0.2">
      <c r="B80" s="22"/>
      <c r="C80" s="77"/>
      <c r="D80" s="4"/>
      <c r="E80" s="4"/>
      <c r="F80" s="76"/>
      <c r="G80" s="70"/>
      <c r="H80" s="72"/>
      <c r="J80" s="213"/>
      <c r="K80" s="213"/>
      <c r="L80" s="324"/>
      <c r="M80" s="329"/>
    </row>
    <row r="81" spans="2:13" s="122" customFormat="1" x14ac:dyDescent="0.2">
      <c r="B81" s="68"/>
      <c r="C81" s="77"/>
      <c r="D81" s="4"/>
      <c r="E81" s="4"/>
      <c r="F81" s="76"/>
      <c r="G81" s="70"/>
      <c r="H81" s="67"/>
      <c r="J81" s="213"/>
      <c r="K81" s="213"/>
      <c r="L81" s="324"/>
      <c r="M81" s="329"/>
    </row>
    <row r="82" spans="2:13" s="122" customFormat="1" x14ac:dyDescent="0.2">
      <c r="B82" s="22"/>
      <c r="C82" s="77"/>
      <c r="D82" s="4"/>
      <c r="E82" s="4"/>
      <c r="F82" s="65"/>
      <c r="G82" s="173"/>
      <c r="H82" s="67"/>
      <c r="J82" s="213"/>
      <c r="K82" s="213"/>
      <c r="L82" s="324"/>
      <c r="M82" s="329"/>
    </row>
    <row r="83" spans="2:13" s="122" customFormat="1" x14ac:dyDescent="0.2">
      <c r="B83" s="22"/>
      <c r="C83" s="77"/>
      <c r="D83" s="4"/>
      <c r="E83" s="4"/>
      <c r="F83" s="65"/>
      <c r="G83" s="173"/>
      <c r="H83" s="67"/>
      <c r="J83" s="213"/>
      <c r="K83" s="213"/>
      <c r="L83" s="324"/>
      <c r="M83" s="329"/>
    </row>
    <row r="84" spans="2:13" s="122" customFormat="1" ht="12.75" x14ac:dyDescent="0.2">
      <c r="B84" s="22"/>
      <c r="C84" s="349"/>
      <c r="D84" s="4"/>
      <c r="E84" s="4"/>
      <c r="F84" s="65"/>
      <c r="G84" s="173"/>
      <c r="H84" s="67"/>
      <c r="J84" s="213"/>
      <c r="K84" s="213"/>
      <c r="L84" s="324"/>
      <c r="M84" s="329"/>
    </row>
    <row r="85" spans="2:13" s="122" customFormat="1" ht="12.75" x14ac:dyDescent="0.2">
      <c r="B85" s="22"/>
      <c r="C85" s="349"/>
      <c r="D85" s="4"/>
      <c r="E85" s="4"/>
      <c r="F85" s="65"/>
      <c r="G85" s="173"/>
      <c r="H85" s="67"/>
      <c r="J85" s="213"/>
      <c r="K85" s="213"/>
      <c r="L85" s="324"/>
      <c r="M85" s="329"/>
    </row>
    <row r="86" spans="2:13" s="122" customFormat="1" ht="12.75" x14ac:dyDescent="0.2">
      <c r="B86" s="22"/>
      <c r="C86" s="349"/>
      <c r="D86" s="4"/>
      <c r="E86" s="4"/>
      <c r="F86" s="65"/>
      <c r="G86" s="350"/>
      <c r="H86" s="67"/>
      <c r="J86" s="213"/>
      <c r="K86" s="213"/>
      <c r="L86" s="324"/>
      <c r="M86" s="329"/>
    </row>
    <row r="87" spans="2:13" s="122" customFormat="1" ht="12.75" x14ac:dyDescent="0.2">
      <c r="B87" s="22"/>
      <c r="C87" s="349"/>
      <c r="D87" s="4"/>
      <c r="E87" s="4"/>
      <c r="F87" s="65"/>
      <c r="G87" s="173"/>
      <c r="H87" s="67"/>
      <c r="J87" s="213"/>
      <c r="K87" s="213"/>
      <c r="L87" s="324"/>
      <c r="M87" s="329"/>
    </row>
    <row r="88" spans="2:13" s="122" customFormat="1" ht="12.75" x14ac:dyDescent="0.2">
      <c r="B88" s="22"/>
      <c r="C88" s="349"/>
      <c r="D88" s="4"/>
      <c r="E88" s="4"/>
      <c r="F88" s="65"/>
      <c r="G88" s="173"/>
      <c r="H88" s="67"/>
      <c r="J88" s="213"/>
      <c r="K88" s="213"/>
      <c r="L88" s="324"/>
      <c r="M88" s="329"/>
    </row>
    <row r="89" spans="2:13" x14ac:dyDescent="0.2">
      <c r="B89" s="149"/>
      <c r="C89" s="150"/>
      <c r="D89" s="151"/>
      <c r="E89" s="151"/>
      <c r="F89" s="152"/>
      <c r="G89" s="153"/>
      <c r="H89" s="153"/>
      <c r="J89" s="212"/>
      <c r="K89" s="213" t="str">
        <f>IF(E89="","",F89*J89)</f>
        <v/>
      </c>
      <c r="L89" s="324"/>
      <c r="M89" s="329"/>
    </row>
    <row r="90" spans="2:13" ht="28.5" customHeight="1" x14ac:dyDescent="0.2">
      <c r="B90" s="154" t="str">
        <f>B36</f>
        <v>G1000</v>
      </c>
      <c r="C90" s="158" t="str">
        <f>C36</f>
        <v>TOTAL CARRIED FORWARD</v>
      </c>
      <c r="D90" s="156"/>
      <c r="E90" s="156"/>
      <c r="F90" s="156"/>
      <c r="G90" s="157"/>
      <c r="H90" s="155">
        <f>SUM(H43:H89)</f>
        <v>41145626.310000002</v>
      </c>
      <c r="J90" s="215"/>
      <c r="K90" s="216">
        <f>SUM(K43:K89)</f>
        <v>0</v>
      </c>
      <c r="L90" s="325"/>
      <c r="M90" s="330"/>
    </row>
    <row r="91" spans="2:13" x14ac:dyDescent="0.2">
      <c r="L91" s="322"/>
    </row>
    <row r="92" spans="2:13" x14ac:dyDescent="0.2">
      <c r="L92" s="322"/>
    </row>
    <row r="93" spans="2:13" x14ac:dyDescent="0.2">
      <c r="L93" s="322"/>
    </row>
    <row r="94" spans="2:13" x14ac:dyDescent="0.2">
      <c r="L94" s="322"/>
    </row>
    <row r="95" spans="2:13" x14ac:dyDescent="0.2">
      <c r="L95" s="322"/>
    </row>
    <row r="96" spans="2:13" x14ac:dyDescent="0.2">
      <c r="L96" s="322"/>
    </row>
    <row r="97" spans="12:12" x14ac:dyDescent="0.2">
      <c r="L97" s="322"/>
    </row>
    <row r="98" spans="12:12" x14ac:dyDescent="0.2">
      <c r="L98" s="322"/>
    </row>
    <row r="99" spans="12:12" x14ac:dyDescent="0.2">
      <c r="L99" s="322"/>
    </row>
    <row r="100" spans="12:12" x14ac:dyDescent="0.2">
      <c r="L100" s="322"/>
    </row>
    <row r="101" spans="12:12" x14ac:dyDescent="0.2">
      <c r="L101" s="322"/>
    </row>
    <row r="102" spans="12:12" x14ac:dyDescent="0.2">
      <c r="L102" s="322"/>
    </row>
    <row r="103" spans="12:12" x14ac:dyDescent="0.2">
      <c r="L103" s="322"/>
    </row>
    <row r="104" spans="12:12" x14ac:dyDescent="0.2">
      <c r="L104" s="322"/>
    </row>
    <row r="105" spans="12:12" x14ac:dyDescent="0.2">
      <c r="L105" s="322"/>
    </row>
    <row r="106" spans="12:12" x14ac:dyDescent="0.2">
      <c r="L106" s="322"/>
    </row>
    <row r="107" spans="12:12" x14ac:dyDescent="0.2">
      <c r="L107" s="322"/>
    </row>
    <row r="108" spans="12:12" x14ac:dyDescent="0.2">
      <c r="L108" s="322"/>
    </row>
    <row r="109" spans="12:12" x14ac:dyDescent="0.2">
      <c r="L109" s="322"/>
    </row>
    <row r="110" spans="12:12" x14ac:dyDescent="0.2">
      <c r="L110" s="322"/>
    </row>
    <row r="111" spans="12:12" x14ac:dyDescent="0.2">
      <c r="L111" s="322"/>
    </row>
    <row r="112" spans="12:12" x14ac:dyDescent="0.2">
      <c r="L112" s="322"/>
    </row>
    <row r="113" spans="12:12" x14ac:dyDescent="0.2">
      <c r="L113" s="322"/>
    </row>
    <row r="114" spans="12:12" x14ac:dyDescent="0.2">
      <c r="L114" s="322"/>
    </row>
    <row r="115" spans="12:12" x14ac:dyDescent="0.2">
      <c r="L115" s="322"/>
    </row>
    <row r="116" spans="12:12" x14ac:dyDescent="0.2">
      <c r="L116" s="322"/>
    </row>
    <row r="117" spans="12:12" x14ac:dyDescent="0.2">
      <c r="L117" s="322"/>
    </row>
    <row r="118" spans="12:12" x14ac:dyDescent="0.2">
      <c r="L118" s="322"/>
    </row>
    <row r="119" spans="12:12" x14ac:dyDescent="0.2">
      <c r="L119" s="322"/>
    </row>
    <row r="120" spans="12:12" x14ac:dyDescent="0.2">
      <c r="L120" s="322"/>
    </row>
    <row r="121" spans="12:12" x14ac:dyDescent="0.2">
      <c r="L121" s="322"/>
    </row>
    <row r="122" spans="12:12" x14ac:dyDescent="0.2">
      <c r="L122" s="322"/>
    </row>
    <row r="123" spans="12:12" x14ac:dyDescent="0.2">
      <c r="L123" s="322"/>
    </row>
    <row r="124" spans="12:12" x14ac:dyDescent="0.2">
      <c r="L124" s="322"/>
    </row>
    <row r="125" spans="12:12" x14ac:dyDescent="0.2">
      <c r="L125" s="322"/>
    </row>
    <row r="126" spans="12:12" x14ac:dyDescent="0.2">
      <c r="L126" s="322"/>
    </row>
    <row r="127" spans="12:12" x14ac:dyDescent="0.2">
      <c r="L127" s="322"/>
    </row>
    <row r="128" spans="12:12" x14ac:dyDescent="0.2">
      <c r="L128" s="322"/>
    </row>
    <row r="129" spans="12:12" x14ac:dyDescent="0.2">
      <c r="L129" s="322"/>
    </row>
    <row r="130" spans="12:12" x14ac:dyDescent="0.2">
      <c r="L130" s="322"/>
    </row>
    <row r="131" spans="12:12" x14ac:dyDescent="0.2">
      <c r="L131" s="322"/>
    </row>
    <row r="132" spans="12:12" x14ac:dyDescent="0.2">
      <c r="L132" s="322"/>
    </row>
    <row r="133" spans="12:12" x14ac:dyDescent="0.2">
      <c r="L133" s="322"/>
    </row>
    <row r="134" spans="12:12" x14ac:dyDescent="0.2">
      <c r="L134" s="322"/>
    </row>
    <row r="135" spans="12:12" x14ac:dyDescent="0.2">
      <c r="L135" s="322"/>
    </row>
    <row r="136" spans="12:12" x14ac:dyDescent="0.2">
      <c r="L136" s="322"/>
    </row>
    <row r="137" spans="12:12" x14ac:dyDescent="0.2">
      <c r="L137" s="322"/>
    </row>
    <row r="138" spans="12:12" x14ac:dyDescent="0.2">
      <c r="L138" s="322"/>
    </row>
    <row r="139" spans="12:12" x14ac:dyDescent="0.2">
      <c r="L139" s="322"/>
    </row>
    <row r="140" spans="12:12" x14ac:dyDescent="0.2">
      <c r="L140" s="322"/>
    </row>
    <row r="141" spans="12:12" x14ac:dyDescent="0.2">
      <c r="L141" s="322"/>
    </row>
    <row r="142" spans="12:12" x14ac:dyDescent="0.2">
      <c r="L142" s="322"/>
    </row>
    <row r="143" spans="12:12" x14ac:dyDescent="0.2">
      <c r="L143" s="322"/>
    </row>
    <row r="144" spans="12:12" x14ac:dyDescent="0.2">
      <c r="L144" s="322"/>
    </row>
    <row r="145" spans="12:12" x14ac:dyDescent="0.2">
      <c r="L145" s="322"/>
    </row>
    <row r="146" spans="12:12" x14ac:dyDescent="0.2">
      <c r="L146" s="322"/>
    </row>
    <row r="147" spans="12:12" x14ac:dyDescent="0.2">
      <c r="L147" s="322"/>
    </row>
    <row r="148" spans="12:12" x14ac:dyDescent="0.2">
      <c r="L148" s="322"/>
    </row>
    <row r="149" spans="12:12" x14ac:dyDescent="0.2">
      <c r="L149" s="322"/>
    </row>
    <row r="150" spans="12:12" x14ac:dyDescent="0.2">
      <c r="L150" s="322"/>
    </row>
    <row r="151" spans="12:12" x14ac:dyDescent="0.2">
      <c r="L151" s="322"/>
    </row>
    <row r="152" spans="12:12" x14ac:dyDescent="0.2">
      <c r="L152" s="322"/>
    </row>
    <row r="153" spans="12:12" x14ac:dyDescent="0.2">
      <c r="L153" s="322"/>
    </row>
    <row r="154" spans="12:12" x14ac:dyDescent="0.2">
      <c r="L154" s="322"/>
    </row>
    <row r="155" spans="12:12" x14ac:dyDescent="0.2">
      <c r="L155" s="322"/>
    </row>
    <row r="156" spans="12:12" x14ac:dyDescent="0.2">
      <c r="L156" s="322"/>
    </row>
    <row r="157" spans="12:12" x14ac:dyDescent="0.2">
      <c r="L157" s="322"/>
    </row>
    <row r="158" spans="12:12" x14ac:dyDescent="0.2">
      <c r="L158" s="322"/>
    </row>
    <row r="159" spans="12:12" x14ac:dyDescent="0.2">
      <c r="L159" s="322"/>
    </row>
    <row r="160" spans="12:12" x14ac:dyDescent="0.2">
      <c r="L160" s="322"/>
    </row>
    <row r="161" spans="12:12" x14ac:dyDescent="0.2">
      <c r="L161" s="322"/>
    </row>
    <row r="162" spans="12:12" x14ac:dyDescent="0.2">
      <c r="L162" s="322"/>
    </row>
    <row r="163" spans="12:12" x14ac:dyDescent="0.2">
      <c r="L163" s="322"/>
    </row>
    <row r="164" spans="12:12" x14ac:dyDescent="0.2">
      <c r="L164" s="322"/>
    </row>
    <row r="165" spans="12:12" x14ac:dyDescent="0.2">
      <c r="L165" s="322"/>
    </row>
    <row r="166" spans="12:12" x14ac:dyDescent="0.2">
      <c r="L166" s="322"/>
    </row>
    <row r="167" spans="12:12" x14ac:dyDescent="0.2">
      <c r="L167" s="322"/>
    </row>
    <row r="168" spans="12:12" x14ac:dyDescent="0.2">
      <c r="L168" s="322"/>
    </row>
    <row r="169" spans="12:12" x14ac:dyDescent="0.2">
      <c r="L169" s="322"/>
    </row>
    <row r="170" spans="12:12" x14ac:dyDescent="0.2">
      <c r="L170" s="322"/>
    </row>
    <row r="171" spans="12:12" x14ac:dyDescent="0.2">
      <c r="L171" s="322"/>
    </row>
    <row r="172" spans="12:12" x14ac:dyDescent="0.2">
      <c r="L172" s="322"/>
    </row>
    <row r="173" spans="12:12" x14ac:dyDescent="0.2">
      <c r="L173" s="322"/>
    </row>
    <row r="174" spans="12:12" x14ac:dyDescent="0.2">
      <c r="L174" s="322"/>
    </row>
    <row r="175" spans="12:12" x14ac:dyDescent="0.2">
      <c r="L175" s="322"/>
    </row>
  </sheetData>
  <mergeCells count="7">
    <mergeCell ref="F3:H3"/>
    <mergeCell ref="F6:H6"/>
    <mergeCell ref="I11:I12"/>
    <mergeCell ref="B41:C41"/>
    <mergeCell ref="B42:H42"/>
    <mergeCell ref="F38:H38"/>
    <mergeCell ref="F41:H41"/>
  </mergeCells>
  <conditionalFormatting sqref="G10:H10 G44:H45 G80:H90 G36:H36">
    <cfRule type="expression" dxfId="12" priority="13">
      <formula>AND(#REF!=FALSE,$D10&lt;&gt;"P C Sum",$D10&lt;&gt;"PC Sum",$D10&lt;&gt;"P Sum",$D10&lt;&gt;"Prov Sum")</formula>
    </cfRule>
  </conditionalFormatting>
  <conditionalFormatting sqref="K36">
    <cfRule type="expression" dxfId="9" priority="9">
      <formula>AND(#REF!=FALSE,$D54&lt;&gt;"P C Sum",$D54&lt;&gt;"PC Sum",$D54&lt;&gt;"P Sum",$D54&lt;&gt;"Prov Sum")</formula>
    </cfRule>
  </conditionalFormatting>
  <conditionalFormatting sqref="K90">
    <cfRule type="expression" dxfId="8" priority="8">
      <formula>AND(#REF!=FALSE,$D90&lt;&gt;"P C Sum",$D90&lt;&gt;"PC Sum",$D90&lt;&gt;"P Sum",$D90&lt;&gt;"Prov Sum")</formula>
    </cfRule>
  </conditionalFormatting>
  <conditionalFormatting sqref="L36:M36">
    <cfRule type="expression" dxfId="7" priority="7">
      <formula>AND(#REF!=FALSE,$D54&lt;&gt;"P C Sum",$D54&lt;&gt;"PC Sum",$D54&lt;&gt;"P Sum",$D54&lt;&gt;"Prov Sum")</formula>
    </cfRule>
  </conditionalFormatting>
  <conditionalFormatting sqref="L90:M90">
    <cfRule type="expression" dxfId="6" priority="6">
      <formula>AND(#REF!=FALSE,$D90&lt;&gt;"P C Sum",$D90&lt;&gt;"PC Sum",$D90&lt;&gt;"P Sum",$D90&lt;&gt;"Prov Sum")</formula>
    </cfRule>
  </conditionalFormatting>
  <conditionalFormatting sqref="G11:H35">
    <cfRule type="expression" dxfId="4" priority="5">
      <formula>AND(#REF!=FALSE,$D11&lt;&gt;"P C Sum",$D11&lt;&gt;"PC Sum",$D11&lt;&gt;"P Sum",$D11&lt;&gt;"Prov Sum")</formula>
    </cfRule>
  </conditionalFormatting>
  <conditionalFormatting sqref="H48:H55">
    <cfRule type="cellIs" dxfId="3" priority="4" stopIfTrue="1" operator="lessThan">
      <formula>0.005</formula>
    </cfRule>
  </conditionalFormatting>
  <conditionalFormatting sqref="G46:H57 G79:H79">
    <cfRule type="expression" dxfId="2" priority="3">
      <formula>AND(#REF!=FALSE,$D46&lt;&gt;"P C Sum",$D46&lt;&gt;"PC Sum",$D46&lt;&gt;"P Sum",$D46&lt;&gt;"Prov Sum")</formula>
    </cfRule>
  </conditionalFormatting>
  <conditionalFormatting sqref="G69:H78">
    <cfRule type="expression" dxfId="1" priority="2">
      <formula>AND(#REF!=FALSE,$D69&lt;&gt;"P C Sum",$D69&lt;&gt;"PC Sum",$D69&lt;&gt;"P Sum",$D69&lt;&gt;"Prov Sum")</formula>
    </cfRule>
  </conditionalFormatting>
  <conditionalFormatting sqref="G58:H68">
    <cfRule type="expression" dxfId="0" priority="1">
      <formula>AND(#REF!=FALSE,$D58&lt;&gt;"P C Sum",$D58&lt;&gt;"PC Sum",$D58&lt;&gt;"P Sum",$D58&lt;&gt;"Prov Sum")</formula>
    </cfRule>
  </conditionalFormatting>
  <pageMargins left="0.43307086614173229" right="0.31496062992125984" top="0.43307086614173229" bottom="0.62992125984251968" header="0.35433070866141736" footer="0.31496062992125984"/>
  <pageSetup paperSize="9" scale="83"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rowBreaks count="1" manualBreakCount="1">
    <brk id="3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59999389629810485"/>
  </sheetPr>
  <dimension ref="B1:S24"/>
  <sheetViews>
    <sheetView showGridLines="0" tabSelected="1" view="pageBreakPreview" zoomScaleNormal="100" zoomScaleSheetLayoutView="100" zoomScalePageLayoutView="150" workbookViewId="0">
      <selection activeCell="E10" sqref="E10"/>
    </sheetView>
  </sheetViews>
  <sheetFormatPr defaultColWidth="8.85546875" defaultRowHeight="12.75" x14ac:dyDescent="0.2"/>
  <cols>
    <col min="1" max="1" width="2" style="31" customWidth="1"/>
    <col min="2" max="2" width="8.42578125" style="39" customWidth="1"/>
    <col min="3" max="3" width="47.5703125" style="42" customWidth="1"/>
    <col min="4" max="4" width="11" style="42" customWidth="1"/>
    <col min="5" max="5" width="24.7109375" style="43" customWidth="1"/>
    <col min="6" max="6" width="1.42578125" style="31" customWidth="1"/>
    <col min="7" max="7" width="3.85546875" style="31" customWidth="1"/>
    <col min="8" max="8" width="19.28515625" style="187" customWidth="1"/>
    <col min="9" max="9" width="11.5703125" style="31" bestFit="1" customWidth="1"/>
    <col min="10" max="10" width="8.85546875" style="31"/>
    <col min="11" max="11" width="16.28515625" style="31" bestFit="1" customWidth="1"/>
    <col min="12" max="12" width="12.5703125" style="31" customWidth="1"/>
    <col min="13" max="13" width="9.28515625" style="31" customWidth="1"/>
    <col min="14" max="16384" width="8.85546875" style="31"/>
  </cols>
  <sheetData>
    <row r="1" spans="2:12" s="29" customFormat="1" ht="18" customHeight="1" x14ac:dyDescent="0.2">
      <c r="B1" s="90" t="e">
        <f>_Client1</f>
        <v>#REF!</v>
      </c>
      <c r="C1" s="37"/>
      <c r="D1" s="37"/>
      <c r="F1" s="305" t="e">
        <f>'P34-5 BoQ'!#REF!</f>
        <v>#REF!</v>
      </c>
      <c r="H1" s="186"/>
      <c r="L1" s="30"/>
    </row>
    <row r="2" spans="2:12" s="29" customFormat="1" ht="16.5" customHeight="1" x14ac:dyDescent="0.2">
      <c r="B2" s="306" t="e">
        <f>_Client2</f>
        <v>#REF!</v>
      </c>
      <c r="C2" s="37"/>
      <c r="D2" s="37"/>
      <c r="E2" s="30"/>
      <c r="F2" s="30"/>
      <c r="G2" s="30"/>
      <c r="H2" s="186"/>
      <c r="J2" s="36"/>
      <c r="K2" s="36"/>
      <c r="L2" s="30"/>
    </row>
    <row r="3" spans="2:12" s="29" customFormat="1" ht="13.5" customHeight="1" x14ac:dyDescent="0.2">
      <c r="B3" s="306"/>
      <c r="C3" s="37"/>
      <c r="D3" s="37"/>
      <c r="E3" s="30"/>
      <c r="F3" s="30"/>
      <c r="G3" s="30"/>
      <c r="H3" s="186"/>
      <c r="J3" s="36"/>
      <c r="K3" s="36"/>
      <c r="L3" s="30"/>
    </row>
    <row r="4" spans="2:12" ht="12.75" customHeight="1" x14ac:dyDescent="0.2">
      <c r="B4" s="416" t="s">
        <v>448</v>
      </c>
      <c r="C4" s="416"/>
      <c r="D4" s="416"/>
      <c r="E4" s="416"/>
    </row>
    <row r="5" spans="2:12" ht="25.5" customHeight="1" x14ac:dyDescent="0.2">
      <c r="B5" s="90"/>
      <c r="C5" s="90"/>
      <c r="D5" s="90"/>
      <c r="E5" s="90"/>
    </row>
    <row r="6" spans="2:12" ht="5.25" customHeight="1" thickBot="1" x14ac:dyDescent="0.25">
      <c r="B6" s="407"/>
      <c r="C6" s="407"/>
      <c r="D6" s="407"/>
      <c r="E6" s="407"/>
    </row>
    <row r="7" spans="2:12" s="40" customFormat="1" ht="24.95" customHeight="1" thickBot="1" x14ac:dyDescent="0.25">
      <c r="B7" s="200"/>
      <c r="C7" s="201" t="s">
        <v>2</v>
      </c>
      <c r="D7" s="315" t="s">
        <v>441</v>
      </c>
      <c r="E7" s="185" t="s">
        <v>7</v>
      </c>
      <c r="H7" s="188"/>
    </row>
    <row r="8" spans="2:12" ht="21" customHeight="1" x14ac:dyDescent="0.2">
      <c r="B8" s="195" t="s">
        <v>449</v>
      </c>
      <c r="C8" s="190"/>
      <c r="D8" s="321"/>
      <c r="E8" s="177">
        <f>A!E32-E9</f>
        <v>6685000</v>
      </c>
      <c r="H8" s="174"/>
    </row>
    <row r="9" spans="2:12" ht="21" customHeight="1" x14ac:dyDescent="0.2">
      <c r="B9" s="195" t="s">
        <v>450</v>
      </c>
      <c r="C9" s="190"/>
      <c r="D9" s="321"/>
      <c r="E9" s="177">
        <f>SUM('P34-5 BoQ'!H61:H80)</f>
        <v>0</v>
      </c>
      <c r="H9" s="174"/>
    </row>
    <row r="10" spans="2:12" ht="21" customHeight="1" x14ac:dyDescent="0.2">
      <c r="B10" s="195" t="s">
        <v>451</v>
      </c>
      <c r="C10" s="190"/>
      <c r="D10" s="321"/>
      <c r="E10" s="177">
        <f>'Sch F'!H78</f>
        <v>3505000</v>
      </c>
      <c r="H10" s="174"/>
    </row>
    <row r="11" spans="2:12" ht="21" customHeight="1" x14ac:dyDescent="0.2">
      <c r="B11" s="195" t="s">
        <v>452</v>
      </c>
      <c r="C11" s="191"/>
      <c r="D11" s="321"/>
      <c r="E11" s="177">
        <f>'Sch G'!H90</f>
        <v>41145626.310000002</v>
      </c>
      <c r="H11" s="351"/>
      <c r="I11" s="387"/>
    </row>
    <row r="12" spans="2:12" ht="5.25" customHeight="1" thickBot="1" x14ac:dyDescent="0.25">
      <c r="B12" s="196"/>
      <c r="C12" s="192"/>
      <c r="D12" s="134"/>
      <c r="E12" s="178"/>
    </row>
    <row r="13" spans="2:12" ht="21" customHeight="1" thickBot="1" x14ac:dyDescent="0.25">
      <c r="B13" s="197" t="s">
        <v>453</v>
      </c>
      <c r="C13" s="314"/>
      <c r="D13" s="193"/>
      <c r="E13" s="47">
        <f>ROUND(SUM(E8:E12),2)</f>
        <v>51335626.310000002</v>
      </c>
      <c r="K13" s="48"/>
    </row>
    <row r="14" spans="2:12" ht="21.75" customHeight="1" thickBot="1" x14ac:dyDescent="0.25">
      <c r="B14" s="417" t="s">
        <v>454</v>
      </c>
      <c r="C14" s="418"/>
      <c r="D14" s="419"/>
      <c r="E14" s="179">
        <f>E13*10%</f>
        <v>5133562.631000001</v>
      </c>
      <c r="H14" s="189"/>
      <c r="I14" s="354"/>
      <c r="K14" s="390"/>
    </row>
    <row r="15" spans="2:12" ht="21" customHeight="1" thickBot="1" x14ac:dyDescent="0.25">
      <c r="B15" s="197" t="s">
        <v>455</v>
      </c>
      <c r="C15" s="314"/>
      <c r="D15" s="193"/>
      <c r="E15" s="161">
        <f>SUM(E13:E14)</f>
        <v>56469188.941</v>
      </c>
      <c r="I15" s="354"/>
      <c r="K15" s="388"/>
    </row>
    <row r="16" spans="2:12" ht="21" customHeight="1" thickBot="1" x14ac:dyDescent="0.25">
      <c r="B16" s="198" t="str">
        <f>"CONTRACT PRICE ADJUSTMENT ("&amp;TEXT(H16,"0%")&amp;" of Subtotal 2)"</f>
        <v>CONTRACT PRICE ADJUSTMENT (0% of Subtotal 2)</v>
      </c>
      <c r="C16" s="101"/>
      <c r="D16" s="194"/>
      <c r="E16" s="317">
        <f>E15*10%</f>
        <v>5646918.8941000002</v>
      </c>
      <c r="H16" s="189"/>
    </row>
    <row r="17" spans="2:19" ht="21" customHeight="1" thickBot="1" x14ac:dyDescent="0.25">
      <c r="B17" s="197" t="s">
        <v>456</v>
      </c>
      <c r="C17" s="314"/>
      <c r="D17" s="193"/>
      <c r="E17" s="318">
        <f>SUM(E15:E16)</f>
        <v>62116107.835100003</v>
      </c>
    </row>
    <row r="18" spans="2:19" ht="21" customHeight="1" thickBot="1" x14ac:dyDescent="0.25">
      <c r="B18" s="198" t="s">
        <v>457</v>
      </c>
      <c r="C18" s="101"/>
      <c r="D18" s="194"/>
      <c r="E18" s="319">
        <f>ROUND(E17*15%,2)</f>
        <v>9317416.1799999997</v>
      </c>
    </row>
    <row r="19" spans="2:19" ht="23.45" customHeight="1" thickBot="1" x14ac:dyDescent="0.25">
      <c r="B19" s="197" t="s">
        <v>458</v>
      </c>
      <c r="C19" s="314"/>
      <c r="D19" s="193"/>
      <c r="E19" s="320">
        <f>SUM(E17:E18)</f>
        <v>71433524.015100002</v>
      </c>
    </row>
    <row r="20" spans="2:19" ht="23.45" customHeight="1" x14ac:dyDescent="0.2">
      <c r="B20" s="202"/>
      <c r="C20" s="203"/>
      <c r="D20" s="203"/>
      <c r="E20" s="204"/>
      <c r="H20" s="389"/>
    </row>
    <row r="21" spans="2:19" ht="66" customHeight="1" x14ac:dyDescent="0.2">
      <c r="B21" s="412" t="s">
        <v>459</v>
      </c>
      <c r="C21" s="413"/>
      <c r="D21" s="413"/>
      <c r="E21" s="413"/>
      <c r="H21" s="389"/>
      <c r="I21" s="48"/>
    </row>
    <row r="22" spans="2:19" ht="13.5" customHeight="1" x14ac:dyDescent="0.2">
      <c r="B22" s="202"/>
      <c r="C22" s="203"/>
      <c r="D22" s="203"/>
      <c r="E22" s="204"/>
      <c r="H22" s="389">
        <f>E19+31180545.83</f>
        <v>102614069.8451</v>
      </c>
      <c r="I22" s="48"/>
    </row>
    <row r="23" spans="2:19" ht="23.45" customHeight="1" x14ac:dyDescent="0.2">
      <c r="B23" s="414" t="s">
        <v>460</v>
      </c>
      <c r="C23" s="414"/>
      <c r="D23" s="414"/>
      <c r="E23" s="414"/>
      <c r="I23" s="48"/>
    </row>
    <row r="24" spans="2:19" ht="57.75" customHeight="1" x14ac:dyDescent="0.2">
      <c r="B24" s="415" t="s">
        <v>461</v>
      </c>
      <c r="C24" s="415"/>
      <c r="D24" s="415"/>
      <c r="E24" s="415"/>
      <c r="S24" s="31">
        <f>333-326</f>
        <v>7</v>
      </c>
    </row>
  </sheetData>
  <mergeCells count="6">
    <mergeCell ref="B21:E21"/>
    <mergeCell ref="B23:E23"/>
    <mergeCell ref="B24:E24"/>
    <mergeCell ref="B4:E4"/>
    <mergeCell ref="B6:E6"/>
    <mergeCell ref="B14:D14"/>
  </mergeCells>
  <conditionalFormatting sqref="E8:E20 E22">
    <cfRule type="expression" dxfId="5" priority="2">
      <formula>#REF!=FALSE</formula>
    </cfRule>
  </conditionalFormatting>
  <pageMargins left="0.43307086614173229" right="0.31496062992125984" top="0.43307086614173229" bottom="0.62992125984251968" header="0.35433070866141736" footer="0.31496062992125984"/>
  <pageSetup paperSize="9" scale="92" firstPageNumber="31" orientation="portrait" r:id="rId1"/>
  <headerFooter alignWithMargins="0">
    <oddHeader xml:space="preserve">&amp;R&amp;"Arial,Bold Italic"
</oddHeader>
    <oddFooter>&amp;L&amp;"Arial,Bold"&amp;8_______________________________________________________________________________________________________________________
ZNT 4198/17T Standard Quotation Document Ver. 2019-09-02&amp;C&amp;"Arial,Bold"&amp;9C&amp;P</oddFooter>
  </headerFooter>
  <ignoredErrors>
    <ignoredError sqref="E1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P34-5 BoQ</vt:lpstr>
      <vt:lpstr>A</vt:lpstr>
      <vt:lpstr>Sch F</vt:lpstr>
      <vt:lpstr>Sch G</vt:lpstr>
      <vt:lpstr>Summary</vt:lpstr>
      <vt:lpstr>A!Print_Area</vt:lpstr>
      <vt:lpstr>'P34-5 BoQ'!Print_Area</vt:lpstr>
      <vt:lpstr>'Sch F'!Print_Area</vt:lpstr>
      <vt:lpstr>'Sch G'!Print_Area</vt:lpstr>
      <vt:lpstr>Summary!Print_Area</vt:lpstr>
      <vt:lpstr>'P34-5 BoQ'!Print_Titles</vt:lpstr>
      <vt:lpstr>'Sch F'!Print_Titles</vt:lpstr>
    </vt:vector>
  </TitlesOfParts>
  <Manager/>
  <Company>Ninham Shand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Tjaart vd Walt</dc:creator>
  <cp:keywords/>
  <dc:description/>
  <cp:lastModifiedBy>Simphiwe Sumo</cp:lastModifiedBy>
  <cp:revision/>
  <dcterms:created xsi:type="dcterms:W3CDTF">2002-10-04T09:45:02Z</dcterms:created>
  <dcterms:modified xsi:type="dcterms:W3CDTF">2023-02-08T15:01:23Z</dcterms:modified>
  <cp:category/>
  <cp:contentStatus/>
</cp:coreProperties>
</file>